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04 Produits d'entretien\1. DCE\"/>
    </mc:Choice>
  </mc:AlternateContent>
  <bookViews>
    <workbookView xWindow="0" yWindow="0" windowWidth="28800" windowHeight="14100"/>
  </bookViews>
  <sheets>
    <sheet name="LOT 1 DQE " sheetId="2" r:id="rId1"/>
  </sheets>
  <calcPr calcId="162913"/>
</workbook>
</file>

<file path=xl/calcChain.xml><?xml version="1.0" encoding="utf-8"?>
<calcChain xmlns="http://schemas.openxmlformats.org/spreadsheetml/2006/main">
  <c r="N9" i="2" l="1"/>
  <c r="N82" i="2"/>
  <c r="N83" i="2"/>
  <c r="N84" i="2"/>
  <c r="N85" i="2"/>
  <c r="N80" i="2"/>
  <c r="N76" i="2"/>
  <c r="N77" i="2"/>
  <c r="N78" i="2"/>
  <c r="N72" i="2"/>
  <c r="N73" i="2"/>
  <c r="N62" i="2"/>
  <c r="N63" i="2"/>
  <c r="N64" i="2"/>
  <c r="N65" i="2"/>
  <c r="N66" i="2"/>
  <c r="N67" i="2"/>
  <c r="N68" i="2"/>
  <c r="N69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42" i="2"/>
  <c r="O42" i="2"/>
  <c r="N39" i="2"/>
  <c r="N40" i="2"/>
  <c r="N41" i="2"/>
  <c r="N30" i="2"/>
  <c r="N31" i="2"/>
  <c r="N32" i="2"/>
  <c r="N33" i="2"/>
  <c r="N34" i="2"/>
  <c r="N35" i="2"/>
  <c r="N36" i="2"/>
  <c r="N19" i="2"/>
  <c r="N20" i="2"/>
  <c r="N21" i="2"/>
  <c r="N22" i="2"/>
  <c r="N23" i="2"/>
  <c r="N24" i="2"/>
  <c r="N25" i="2"/>
  <c r="N26" i="2"/>
  <c r="N27" i="2"/>
  <c r="N10" i="2"/>
  <c r="N11" i="2"/>
  <c r="N12" i="2"/>
  <c r="N13" i="2"/>
  <c r="N14" i="2"/>
  <c r="N15" i="2"/>
  <c r="N16" i="2"/>
  <c r="O9" i="2"/>
  <c r="O76" i="2"/>
  <c r="O77" i="2"/>
  <c r="O78" i="2"/>
  <c r="O72" i="2"/>
  <c r="O73" i="2"/>
  <c r="O62" i="2"/>
  <c r="O63" i="2"/>
  <c r="O64" i="2"/>
  <c r="O65" i="2"/>
  <c r="O66" i="2"/>
  <c r="O67" i="2"/>
  <c r="O68" i="2"/>
  <c r="O69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39" i="2"/>
  <c r="O40" i="2"/>
  <c r="O41" i="2"/>
  <c r="O30" i="2"/>
  <c r="O31" i="2"/>
  <c r="O32" i="2"/>
  <c r="O33" i="2"/>
  <c r="O34" i="2"/>
  <c r="O35" i="2"/>
  <c r="O36" i="2"/>
  <c r="O19" i="2"/>
  <c r="O20" i="2"/>
  <c r="O21" i="2"/>
  <c r="O22" i="2"/>
  <c r="O23" i="2"/>
  <c r="O24" i="2"/>
  <c r="O25" i="2"/>
  <c r="O26" i="2"/>
  <c r="O27" i="2"/>
  <c r="O10" i="2"/>
  <c r="O11" i="2"/>
  <c r="O12" i="2"/>
  <c r="O13" i="2"/>
  <c r="O14" i="2"/>
  <c r="O15" i="2"/>
  <c r="O16" i="2"/>
  <c r="O85" i="2"/>
  <c r="L85" i="2"/>
  <c r="L39" i="2"/>
  <c r="L35" i="2"/>
  <c r="L36" i="2"/>
  <c r="L42" i="2"/>
  <c r="L49" i="2"/>
  <c r="L27" i="2"/>
  <c r="L26" i="2"/>
  <c r="O86" i="2"/>
  <c r="N86" i="2"/>
  <c r="L16" i="2" l="1"/>
  <c r="L48" i="2"/>
  <c r="L21" i="2"/>
  <c r="L20" i="2"/>
  <c r="L9" i="2" l="1"/>
  <c r="O83" i="2" l="1"/>
  <c r="O84" i="2"/>
  <c r="O82" i="2"/>
  <c r="O80" i="2"/>
  <c r="O75" i="2"/>
  <c r="O71" i="2"/>
  <c r="O61" i="2"/>
  <c r="O44" i="2"/>
  <c r="O38" i="2"/>
  <c r="O29" i="2"/>
  <c r="O18" i="2"/>
  <c r="N75" i="2"/>
  <c r="N71" i="2"/>
  <c r="N61" i="2"/>
  <c r="N44" i="2"/>
  <c r="N38" i="2"/>
  <c r="N29" i="2"/>
  <c r="N18" i="2"/>
  <c r="L19" i="2" l="1"/>
  <c r="L84" i="2" l="1"/>
  <c r="L83" i="2"/>
  <c r="L82" i="2"/>
  <c r="L80" i="2"/>
  <c r="L78" i="2"/>
  <c r="L77" i="2"/>
  <c r="L76" i="2"/>
  <c r="L75" i="2"/>
  <c r="L73" i="2"/>
  <c r="L72" i="2"/>
  <c r="L71" i="2"/>
  <c r="L69" i="2"/>
  <c r="L68" i="2"/>
  <c r="L67" i="2"/>
  <c r="L66" i="2"/>
  <c r="L65" i="2"/>
  <c r="L64" i="2"/>
  <c r="L63" i="2"/>
  <c r="L62" i="2"/>
  <c r="L61" i="2"/>
  <c r="L59" i="2"/>
  <c r="L58" i="2"/>
  <c r="L57" i="2"/>
  <c r="L56" i="2"/>
  <c r="L55" i="2"/>
  <c r="L54" i="2"/>
  <c r="L53" i="2"/>
  <c r="L52" i="2"/>
  <c r="L51" i="2"/>
  <c r="L50" i="2"/>
  <c r="L47" i="2"/>
  <c r="L46" i="2"/>
  <c r="L45" i="2"/>
  <c r="L44" i="2"/>
  <c r="L41" i="2"/>
  <c r="L40" i="2"/>
  <c r="L38" i="2"/>
  <c r="L34" i="2"/>
  <c r="L33" i="2"/>
  <c r="L32" i="2"/>
  <c r="L31" i="2"/>
  <c r="L30" i="2"/>
  <c r="L29" i="2"/>
  <c r="L25" i="2"/>
  <c r="L24" i="2"/>
  <c r="L23" i="2"/>
  <c r="L22" i="2"/>
  <c r="L18" i="2"/>
  <c r="L15" i="2"/>
  <c r="L14" i="2"/>
  <c r="L13" i="2"/>
  <c r="L12" i="2"/>
  <c r="L11" i="2"/>
  <c r="L10" i="2"/>
</calcChain>
</file>

<file path=xl/sharedStrings.xml><?xml version="1.0" encoding="utf-8"?>
<sst xmlns="http://schemas.openxmlformats.org/spreadsheetml/2006/main" count="259" uniqueCount="180">
  <si>
    <t xml:space="preserve">BORDEREAU DES PRIX UNITAIRES </t>
  </si>
  <si>
    <t>N° ligne</t>
  </si>
  <si>
    <t>Désignation du produit ou de la prestation</t>
  </si>
  <si>
    <t>Caractéristiques du produit ou de la fourniture</t>
  </si>
  <si>
    <t>Références</t>
  </si>
  <si>
    <t>Page Catalogue</t>
  </si>
  <si>
    <t>Marque</t>
  </si>
  <si>
    <t>Conditionnement proposé</t>
  </si>
  <si>
    <t>DEVIS QUANTITATIF ESTIMATIF</t>
  </si>
  <si>
    <t xml:space="preserve">Conditionnement souhaité </t>
  </si>
  <si>
    <r>
      <t xml:space="preserve">Estimatif annuel </t>
    </r>
    <r>
      <rPr>
        <b/>
        <u/>
        <sz val="11"/>
        <rFont val="Arial Narrow"/>
        <family val="2"/>
      </rPr>
      <t>unitaire</t>
    </r>
  </si>
  <si>
    <t>EAU DE JAVEL</t>
  </si>
  <si>
    <t>2,6% de chlore actif. Désinfectant universelle chloré. Conforme aux normes NF T 72-180 et NF EN 1040, NF EN 1276, NF EN 1275, NF EN 1650, NF EN 13-704</t>
  </si>
  <si>
    <t>1 litre</t>
  </si>
  <si>
    <t>2 litres</t>
  </si>
  <si>
    <t>5 litres</t>
  </si>
  <si>
    <t>DROGUERIE</t>
  </si>
  <si>
    <t>ACIDE CHLORIDRYQUE</t>
  </si>
  <si>
    <t>ACETONE</t>
  </si>
  <si>
    <t>750 ml</t>
  </si>
  <si>
    <t>DESODORISANT AEROSOL STANDARD
750ml</t>
  </si>
  <si>
    <t>désodorisant  d'atmosphère en 750ml, sec (sans retombées)
Volume net : 750 ml. Plusieurs parfums</t>
  </si>
  <si>
    <t>DESODORISANTS ET ASSAINISSEURS D'AIR</t>
  </si>
  <si>
    <t>DESTRUCTEUR D'ODEUR
750ml</t>
  </si>
  <si>
    <t>PH neutre
limite les rejets
efficace sur les odeurs d'urine notamment</t>
  </si>
  <si>
    <t>Bactéricide, fongicide, virucide</t>
  </si>
  <si>
    <t>SPRAY DESINFECTANT, DESODORISANT
750 ml</t>
  </si>
  <si>
    <t>ENTRETIEN DES SOLS</t>
  </si>
  <si>
    <t>ENTRETIEN DES SURFACES</t>
  </si>
  <si>
    <t>INSECTICIDES</t>
  </si>
  <si>
    <t>INSECTICIDE ANTI-ACARIENS BOMBE 500 ML</t>
  </si>
  <si>
    <t>INSECTICIDE RAMPANTS BOMBE 
750ML</t>
  </si>
  <si>
    <t>INSECTICIDE VOLANTS BOMBE 
750ML</t>
  </si>
  <si>
    <t>500 ml</t>
  </si>
  <si>
    <t>action par contact des insectes avec les surfaces traitées
effet immédiat</t>
  </si>
  <si>
    <t>effet immédiat</t>
  </si>
  <si>
    <t>effet immédiat  puvérisation sur textile, moquette, literie, ameublement, vêtement…</t>
  </si>
  <si>
    <t>INSECTICIDE ANTI FRELONS-GUEPES BOMBE 
750ML</t>
  </si>
  <si>
    <t>ENTRETIEN ET LAVAGE DU LINGE</t>
  </si>
  <si>
    <t xml:space="preserve">LESSIVE LIQUIDE LINGE CONCENTREE 5 L. </t>
  </si>
  <si>
    <t>Bidon de 5L</t>
  </si>
  <si>
    <t>sac de 7 kg</t>
  </si>
  <si>
    <t>LESSIVE EN POUDRE CONCENTREE 7 kg.</t>
  </si>
  <si>
    <t>LESSIVE EN TABLETTE 5L</t>
  </si>
  <si>
    <t>lessive tablettes désinfectantes</t>
  </si>
  <si>
    <t>ASSOUPLISSANT LIQUIDE LINGE
5 litres</t>
  </si>
  <si>
    <t>ASSOUPLISSANT LIQUIDE LINGE
20 litres</t>
  </si>
  <si>
    <t xml:space="preserve">Liquide assouplissant  du linge au dernier rinçage
applicable sur tout type de linge en dosage automatique ou manuel 
Bidon 5 L </t>
  </si>
  <si>
    <t xml:space="preserve">Liquide assouplissant  du linge au dernier rinçage
applicable sur tout type de linge en dosage automatique ou manuel 
Bidon 20 L </t>
  </si>
  <si>
    <t>Bidon de 20 L</t>
  </si>
  <si>
    <t>PRE DETACHANT DEGRAISSANT 20 litres</t>
  </si>
  <si>
    <t>Renforçateur dégraissant  à base de tensioactifs non ioniques et d’azurants optiques.
pH neutre</t>
  </si>
  <si>
    <t>Détartrage et entretien des machines à laver la vaisselle ou le linge.
Sans acide chlorhydrique
agréé contact alimentaire
Bidon 5 L</t>
  </si>
  <si>
    <t>Bidon de 5 L</t>
  </si>
  <si>
    <t>DETARTRANT DESINCRUSTANT POUR MACHINE A LAVER LA VAISSELLE   5 LITRES</t>
  </si>
  <si>
    <t>PH neutre
Action désinfectante (bactéricide et levuricide)
avec action dégraissante</t>
  </si>
  <si>
    <t>lavage rinçage et sel régénérant
Respect l'environnement</t>
  </si>
  <si>
    <t>2,7kg</t>
  </si>
  <si>
    <r>
      <t xml:space="preserve">TABLETTE LAVE VAISSELLE 
3 en 1 2,7 kg
</t>
    </r>
    <r>
      <rPr>
        <sz val="12"/>
        <color rgb="FF00B050"/>
        <rFont val="Arial Narrow"/>
        <family val="2"/>
      </rPr>
      <t>ECOLABEL</t>
    </r>
  </si>
  <si>
    <t>Rénovant vaisselle par trempage ou lave vaisselle 10 KG</t>
  </si>
  <si>
    <t>Rénovant vaisselle par trempage ou lave vaisselle
agréé contact alimentaire
seau de  10 KG</t>
  </si>
  <si>
    <t>Seau de 10 kg</t>
  </si>
  <si>
    <t>LIQUIDE VAISSELLE MANUEL
1 LITRE</t>
  </si>
  <si>
    <t>1 Litre</t>
  </si>
  <si>
    <t>Respecte l'environnement</t>
  </si>
  <si>
    <t>Formule ultra concentrée</t>
  </si>
  <si>
    <r>
      <t xml:space="preserve">LIQUIDE VAISSELLE MANUEL
1 LITRE
</t>
    </r>
    <r>
      <rPr>
        <sz val="12"/>
        <color rgb="FF00B050"/>
        <rFont val="Arial Narrow"/>
        <family val="2"/>
      </rPr>
      <t>ECOLABEL</t>
    </r>
  </si>
  <si>
    <t>LIQUIDE VAISSELLE MANUEL
DESINFECTANT 5 LITRES</t>
  </si>
  <si>
    <r>
      <t xml:space="preserve">LIQUIDE VAISSELLE MANUEL
5 LITRES
</t>
    </r>
    <r>
      <rPr>
        <sz val="12"/>
        <color rgb="FF00B050"/>
        <rFont val="Arial Narrow"/>
        <family val="2"/>
      </rPr>
      <t>ECOLABEL</t>
    </r>
  </si>
  <si>
    <t xml:space="preserve">TABLETTE LAVE VAISSELLE 
6 en 1 2,7 kg
</t>
  </si>
  <si>
    <t>lavage rinçage et sel régénérant
agent désincrustant, verrerie et machine</t>
  </si>
  <si>
    <t>SEL EN PASTILLE POUR ADOUCISSEUR D'EAU</t>
  </si>
  <si>
    <t>Sel en pastille pour adoucisseur d'eau
pour obtention d'une saumure de très haute pureté
avec une dissolution parfaite
Sac de 10 KG</t>
  </si>
  <si>
    <t>LIQUIDE DE RINCAGE
 5 LITRES</t>
  </si>
  <si>
    <t>LIQUIDE DE RINCAGE
10 KG</t>
  </si>
  <si>
    <t>5 Litres</t>
  </si>
  <si>
    <t>10 kg</t>
  </si>
  <si>
    <t xml:space="preserve">SEL REGENERANT MENAGER LAVE VAISSELLE </t>
  </si>
  <si>
    <t>Sel régénérant pour lave vaisselle ménager sans particule non soluble
Boîte de 2 KG</t>
  </si>
  <si>
    <t>2 kg</t>
  </si>
  <si>
    <t>liquide de rinçage acide
séchage rapide et sans trace.</t>
  </si>
  <si>
    <t>10 L</t>
  </si>
  <si>
    <r>
      <t xml:space="preserve">DETERGENT POUR LE LAVAGE AUTOMATIQUE DE LA VAISSELLE - 10 LITRES
</t>
    </r>
    <r>
      <rPr>
        <sz val="12"/>
        <color rgb="FF00B050"/>
        <rFont val="Arial Narrow"/>
        <family val="2"/>
      </rPr>
      <t>ECOLABEL</t>
    </r>
  </si>
  <si>
    <t>evite la formation de tartre
élimine graisse et souillures</t>
  </si>
  <si>
    <t>4 kg</t>
  </si>
  <si>
    <r>
      <t xml:space="preserve">LIQUIDE DE RINCAGE
 4 KG
</t>
    </r>
    <r>
      <rPr>
        <sz val="12"/>
        <color rgb="FF00B050"/>
        <rFont val="Arial Narrow"/>
        <family val="2"/>
      </rPr>
      <t>ECOLABEL</t>
    </r>
  </si>
  <si>
    <t>séchage rapide et sans trace.
Respecte l'environnement</t>
  </si>
  <si>
    <r>
      <t xml:space="preserve">LESSIVE EN POUDRE CONCENTREE poudre 10 kg.
</t>
    </r>
    <r>
      <rPr>
        <sz val="12"/>
        <color rgb="FF00B050"/>
        <rFont val="Arial Narrow"/>
        <family val="2"/>
      </rPr>
      <t xml:space="preserve">ECOLABEL </t>
    </r>
  </si>
  <si>
    <t>Sans produit nocif pour la santé
Respecte l'environnement</t>
  </si>
  <si>
    <t>Sac de 10 kg</t>
  </si>
  <si>
    <t xml:space="preserve">Liquide de lavage concentré pour le lavage du linge :
- Tous textiles
- Tous types de machines
- Eau dure comme eau douce
- Efficace dès les basses températures 
</t>
  </si>
  <si>
    <t>Liquide de lavage concentré pour le lavage du linge :
- Tous textiles
- Tous types de machines
- Eau dure comme eau douce
- Efficace dès les basses températures 
Préserve l'environnement</t>
  </si>
  <si>
    <r>
      <t xml:space="preserve">LESSIVE LIQUIDE LINGE CONCENTREE 5 L. 
</t>
    </r>
    <r>
      <rPr>
        <sz val="12"/>
        <color rgb="FF00B050"/>
        <rFont val="Arial Narrow"/>
        <family val="2"/>
      </rPr>
      <t>ECOLABEL</t>
    </r>
  </si>
  <si>
    <t>Adapté aux usages fréquents
permet d'éliminer les anciennes couches d'émulsion sur tous les sols
ne mousse pas - sans rinçage</t>
  </si>
  <si>
    <t>DECAPANT FOUR GEL 5 L</t>
  </si>
  <si>
    <t>ENTRETIEN DES CUISINES</t>
  </si>
  <si>
    <t>DETERGENT DESINFECTANT POUR INSTRUMENTS CHIRURGICAUX ET MEDICAUX
1L</t>
  </si>
  <si>
    <t>ENTRETIEN DES SANITAIRES</t>
  </si>
  <si>
    <t>DESODORISANT POUR URINOIR</t>
  </si>
  <si>
    <t>Grille souple  pour la désodorisation et la protection des urinoirs.
Paquet de 10</t>
  </si>
  <si>
    <t>paquet de 10</t>
  </si>
  <si>
    <t>Détergent, Désinfectant, Désodorisant, Détartrant moussant : entretien quotidien des sanitaires, baignoires, éviers, robinets, surfaces émaillées, inox….Levuricide, Bactéricide, Fongicide 
Virucide</t>
  </si>
  <si>
    <t xml:space="preserve">Flacon pulvérisateur anti calcaire :  détartrant pour les sanitairse (robinetteries, douches, baignoires, toilettes, urinoirs, carrelages muraux…) </t>
  </si>
  <si>
    <t>CREME A RECURER 1 L</t>
  </si>
  <si>
    <t>Crème à récurer 1 L pour surfaces émaillées ou inox
agréée contact alimentaire</t>
  </si>
  <si>
    <t>NETTOYANT DESINFECTANT MILTISURFACES</t>
  </si>
  <si>
    <t>DETERGENT DESINFECTANT  TOUTES SURFACES ET MATERIEL ALIMENTAIRE SANS RINCAGE
Flacon pulvérisateur
 1 LITRE</t>
  </si>
  <si>
    <t>Flacon pulvérisateur désinfectant des surfaces et du matériel pouvant entrer en contact avec les denrées alimentaires, sans nécessité de rinçage
Détergent-Désinfectant BACTERICIDE FONGICIDE
1 Litre</t>
  </si>
  <si>
    <t>DETERGENT DESINFECTANT  TOUTES SURFACES ET MATERIEL ALIMENTAIRE SANS RINCAGE
Flacon pulvérisateur
5 LITREs</t>
  </si>
  <si>
    <t>Flacon pulvérisateur désinfectant des surfaces et du matériel pouvant entrer en contact avec les denrées alimentaires, sans nécessité de rinçage
Détergent-Désinfectant BACTERICIDE FONGICIDE
5 Litres</t>
  </si>
  <si>
    <t>"Spray dégraissant désinfectant (bactéricide, fongicide, virucide) prêt à l’emploi
5 litres
Sans rinçage</t>
  </si>
  <si>
    <t>"Spray dégraissant désinfectant (bactéricide, fongicide, virucide) prêt à l’emploi
750 ml
Sans rinçage</t>
  </si>
  <si>
    <t>DETERGENT SOL PH NEUTRE
NON MOUSSANT - tous types de sol
SANS RINCAGE
BIDON 5L</t>
  </si>
  <si>
    <t>Détergent Désodorisant Désinfectant bactéricide et fongicide très longue rémanence
Sans rinçage
dosette 20 ml
carton de 250 dosettes</t>
  </si>
  <si>
    <t>Carton de 500 doses</t>
  </si>
  <si>
    <t>LINGETTE IMPREGNEE NETTOYANTE DESINFECTANTE ANTISTATIQUE A USAGE PETIT MATERIEL ELECTRONIQUE BUREAUTIQUE
BOITE</t>
  </si>
  <si>
    <t>Boîte de 100 lingettes</t>
  </si>
  <si>
    <t xml:space="preserve">LOT N°1: CHIMIE </t>
  </si>
  <si>
    <t>Bactéricide, fongicide, virucide. 
Nettoie et désinfecte dès la première application</t>
  </si>
  <si>
    <t>Détergent alcalin peu moussant spécial autolaveuse</t>
  </si>
  <si>
    <t xml:space="preserve">Fort pouvoir dégraissant pour sols, murs et autres surfaces </t>
  </si>
  <si>
    <t>action acide : préserve toutefois la brillance du matériel</t>
  </si>
  <si>
    <t>Désinfecte en désodorisant
effet rémanent et concentré
Avec parfum</t>
  </si>
  <si>
    <t>TOTAL DQE ANNUEL TTC POUR LE LOT N°1</t>
  </si>
  <si>
    <t>DETERGENT NETTOYANT
DETARTRANT 
DESINFECTANT à diluer
SURFACES 5L</t>
  </si>
  <si>
    <t xml:space="preserve">DEGRAISSANT DESINFECTANT
moussant </t>
  </si>
  <si>
    <t>Bonne adhérence pour temps de contact
adapté à la cuisine - usage quotidien
contact alimentaire</t>
  </si>
  <si>
    <t xml:space="preserve">Lessive poudre concentrée, haute performance de détachage, blancheur, désinfection bactéricide (EN 1276 incl. SDRM) et fongicide (EN 1650 Candida albicans) </t>
  </si>
  <si>
    <t>Prix Unitaire HT au conditionnement proposé</t>
  </si>
  <si>
    <t>Prix Unitaire TTC au conditionnement proposé</t>
  </si>
  <si>
    <t>DETERGENT POUR LE LAVAGE AUTOMATIQUE DE LA VAISSELLE - 10 LITRES</t>
  </si>
  <si>
    <t xml:space="preserve">anti calcaire WC avec bec </t>
  </si>
  <si>
    <t xml:space="preserve">GEL ANTI CALCAIRE / DETARTRANT </t>
  </si>
  <si>
    <t>NETTOYANT VITRES</t>
  </si>
  <si>
    <t>avec pulvérisateur</t>
  </si>
  <si>
    <t>RENOVATEUR SALLES DE BAINS - SANITAIRE</t>
  </si>
  <si>
    <t>Taux de dilution</t>
  </si>
  <si>
    <t>DECAPANT D'EMULSION POUR SOLS 5 L
à diluer</t>
  </si>
  <si>
    <t>DETERGENT SOL NEUTRE 5L
à diluer</t>
  </si>
  <si>
    <r>
      <t xml:space="preserve">DETERGENT SOL NEUTRE 5L </t>
    </r>
    <r>
      <rPr>
        <sz val="12"/>
        <color rgb="FF00B050"/>
        <rFont val="Arial Narrow"/>
        <family val="2"/>
      </rPr>
      <t xml:space="preserve">ECOLABEL
</t>
    </r>
    <r>
      <rPr>
        <sz val="12"/>
        <rFont val="Arial Narrow"/>
        <family val="2"/>
      </rPr>
      <t>à diluer</t>
    </r>
  </si>
  <si>
    <t>DETERGENT NETTOYANT DESINFECTANT
à diluer</t>
  </si>
  <si>
    <t>DEGRAISSANT DESINFECTANT
à diluer</t>
  </si>
  <si>
    <t>DETERGENT DESINFECTANT DESODORISANT POUR SOL 5 LITRES
à diluer</t>
  </si>
  <si>
    <t>DETERGENT DESODORISANT DESINFECTANT POUR SOL DOSETTE 20 ML
à diluer</t>
  </si>
  <si>
    <t>en spray</t>
  </si>
  <si>
    <t>5  litres</t>
  </si>
  <si>
    <t>DESINFECTANT / DETARTRANT à diluer</t>
  </si>
  <si>
    <t xml:space="preserve">1
</t>
  </si>
  <si>
    <t>ANTI-CALCAIRE DETARTRANT SANITAIRES mousse
Flacon pulvérisateur 
750 ml</t>
  </si>
  <si>
    <t xml:space="preserve">1
</t>
  </si>
  <si>
    <r>
      <t xml:space="preserve">NETTOYANT VITRES
</t>
    </r>
    <r>
      <rPr>
        <sz val="12"/>
        <color rgb="FF00B050"/>
        <rFont val="Arial Narrow"/>
        <family val="2"/>
      </rPr>
      <t>ECO LABEL</t>
    </r>
  </si>
  <si>
    <t>Nettoyant rénovant pour sanitaires et salle de bains
Détartrage des endroits très entartrés nécessitant une remise en état.
en pulvérisateur ou flacon</t>
  </si>
  <si>
    <t>2 parfums 
différents</t>
  </si>
  <si>
    <r>
      <t xml:space="preserve">Estimatif annuel </t>
    </r>
    <r>
      <rPr>
        <b/>
        <u/>
        <sz val="11"/>
        <rFont val="Arial Narrow"/>
        <family val="2"/>
      </rPr>
      <t>rapporté au litre</t>
    </r>
  </si>
  <si>
    <t>Prix HT Prix au conditionnement proposé
x Qtés estimatives annuelles</t>
  </si>
  <si>
    <t>Prix TTC 
au conditionnement x Qtés estimatives annuelles</t>
  </si>
  <si>
    <t>ENTRETIEN ET LAVAGE de la vaisselle</t>
  </si>
  <si>
    <t>DESINFECTANT FRUITS/LEGUMES</t>
  </si>
  <si>
    <t>DETARTRANT MOUSSE WC</t>
  </si>
  <si>
    <t>Détartrant mousse WC avec bec</t>
  </si>
  <si>
    <t>VINAIGRE BLANC 8 degré</t>
  </si>
  <si>
    <t>VINAIGRE BLANC 14 degré</t>
  </si>
  <si>
    <t>2 litre</t>
  </si>
  <si>
    <t>4 EN 1 ENTRETIEN DES SANITAIRES</t>
  </si>
  <si>
    <t>DETARTRANT PROBIOTIQUE</t>
  </si>
  <si>
    <t>NETTOYANT PROBIOTIQUE PROTECTEUR SOLS ET SURACES</t>
  </si>
  <si>
    <t xml:space="preserve">Nettoyant journalier concentré pour sols et surfaces 
lavables à base de probiotiques. </t>
  </si>
  <si>
    <t xml:space="preserve">Nettoyant détartrant journalier concentré pour 
l’environnement sanitaire: toilettes, douches, sols, ... 
à base de probiotiques. </t>
  </si>
  <si>
    <t>NETTOYANT PROBIOTIQUE ANTIPATHOGENE TOUTES SURFACES</t>
  </si>
  <si>
    <t>Nettoyant concentré pour surfaces lavables et sols à 
base de probiotiques.</t>
  </si>
  <si>
    <t>Liste des échantillons demandés et quantitatifs
SITE DU VAR (IME JEAN ITARD)</t>
  </si>
  <si>
    <t>DECAPANT FOUR GEL 5 L
ECOLABEL</t>
  </si>
  <si>
    <t>TABLETTE LAVE VAISSELLE 6 en 1 Toutes eaux *160</t>
  </si>
  <si>
    <t>PRE DETACHANT DEGRAISSANT 5 litres</t>
  </si>
  <si>
    <t>EAU DE JAVEL 2 L (cartons de 6 bidons de 2L)</t>
  </si>
  <si>
    <t>5 litre</t>
  </si>
  <si>
    <t>8°</t>
  </si>
  <si>
    <t>14°</t>
  </si>
  <si>
    <t>MARCHE N° 2025.04: MARCHE DE FOURNITURE ET LIVRAISON DE PRODUITS, CONSOMMABLES ET EQUIPEMENTS DEDIES A L'ENTRETIEN ET A L'HYGIENE POUR LES ETABLISSEMENTS DE L'UGECAM PACA CORSE</t>
  </si>
  <si>
    <t xml:space="preserve">
Cachet et signature de la société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</si>
</sst>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##,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1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2"/>
      <name val="Arial Narrow"/>
      <family val="2"/>
    </font>
    <font>
      <b/>
      <sz val="18"/>
      <color theme="1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Arial Narrow"/>
      <family val="2"/>
    </font>
    <font>
      <b/>
      <u/>
      <sz val="11"/>
      <name val="Arial Narrow"/>
      <family val="2"/>
    </font>
    <font>
      <sz val="12"/>
      <color rgb="FF00B05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55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indexed="55"/>
      </right>
      <top style="medium">
        <color theme="0" tint="-0.34998626667073579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10" fillId="5" borderId="11" applyNumberFormat="0" applyAlignment="0" applyProtection="0">
      <alignment horizontal="left" vertical="center" indent="1"/>
    </xf>
    <xf numFmtId="165" fontId="11" fillId="6" borderId="11" applyNumberFormat="0" applyAlignment="0" applyProtection="0">
      <alignment horizontal="left" vertical="center" indent="1"/>
    </xf>
    <xf numFmtId="165" fontId="11" fillId="0" borderId="12" applyNumberFormat="0" applyProtection="0">
      <alignment horizontal="right" vertical="center"/>
    </xf>
    <xf numFmtId="0" fontId="10" fillId="5" borderId="13" applyNumberFormat="0" applyAlignment="0" applyProtection="0">
      <alignment horizontal="left" vertical="center" indent="1"/>
    </xf>
    <xf numFmtId="165" fontId="10" fillId="0" borderId="13" applyNumberFormat="0" applyProtection="0">
      <alignment horizontal="right" vertical="center"/>
    </xf>
    <xf numFmtId="164" fontId="2" fillId="0" borderId="0" applyFont="0" applyFill="0" applyBorder="0" applyAlignment="0" applyProtection="0"/>
  </cellStyleXfs>
  <cellXfs count="135">
    <xf numFmtId="0" fontId="0" fillId="0" borderId="0" xfId="0"/>
    <xf numFmtId="0" fontId="7" fillId="3" borderId="6" xfId="2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0" fillId="0" borderId="0" xfId="0"/>
    <xf numFmtId="0" fontId="7" fillId="3" borderId="7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/>
    </xf>
    <xf numFmtId="0" fontId="7" fillId="4" borderId="5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/>
    <xf numFmtId="0" fontId="4" fillId="2" borderId="14" xfId="1" applyFont="1" applyFill="1" applyBorder="1" applyAlignment="1">
      <alignment vertical="center"/>
    </xf>
    <xf numFmtId="0" fontId="5" fillId="2" borderId="14" xfId="1" applyFont="1" applyFill="1" applyBorder="1" applyAlignment="1">
      <alignment vertical="center"/>
    </xf>
    <xf numFmtId="0" fontId="5" fillId="2" borderId="14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vertical="center"/>
    </xf>
    <xf numFmtId="0" fontId="3" fillId="2" borderId="14" xfId="1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vertical="center"/>
    </xf>
    <xf numFmtId="0" fontId="0" fillId="0" borderId="0" xfId="0"/>
    <xf numFmtId="0" fontId="0" fillId="0" borderId="0" xfId="0"/>
    <xf numFmtId="0" fontId="8" fillId="0" borderId="0" xfId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2" fillId="0" borderId="14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5" fillId="2" borderId="14" xfId="1" applyFont="1" applyFill="1" applyBorder="1" applyAlignment="1">
      <alignment horizontal="left" vertical="center"/>
    </xf>
    <xf numFmtId="9" fontId="12" fillId="0" borderId="14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9" fillId="2" borderId="16" xfId="1" applyFont="1" applyFill="1" applyBorder="1" applyAlignment="1">
      <alignment vertical="center"/>
    </xf>
    <xf numFmtId="0" fontId="12" fillId="0" borderId="19" xfId="0" applyFont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8" fillId="2" borderId="17" xfId="1" applyFont="1" applyFill="1" applyBorder="1" applyAlignment="1">
      <alignment vertical="center"/>
    </xf>
    <xf numFmtId="0" fontId="8" fillId="2" borderId="14" xfId="1" applyFont="1" applyFill="1" applyBorder="1" applyAlignment="1">
      <alignment vertical="center"/>
    </xf>
    <xf numFmtId="0" fontId="8" fillId="2" borderId="15" xfId="1" applyFont="1" applyFill="1" applyBorder="1" applyAlignment="1">
      <alignment vertical="center"/>
    </xf>
    <xf numFmtId="0" fontId="1" fillId="8" borderId="14" xfId="0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/>
    </xf>
    <xf numFmtId="0" fontId="8" fillId="8" borderId="14" xfId="1" applyFont="1" applyFill="1" applyBorder="1" applyAlignment="1">
      <alignment horizontal="center" vertical="center" wrapText="1"/>
    </xf>
    <xf numFmtId="0" fontId="0" fillId="2" borderId="14" xfId="0" applyFill="1" applyBorder="1"/>
    <xf numFmtId="0" fontId="1" fillId="0" borderId="14" xfId="0" applyFont="1" applyBorder="1" applyAlignment="1">
      <alignment horizont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5" fillId="2" borderId="14" xfId="1" applyFont="1" applyFill="1" applyBorder="1" applyAlignment="1">
      <alignment vertical="center"/>
    </xf>
    <xf numFmtId="0" fontId="12" fillId="0" borderId="14" xfId="0" applyFont="1" applyBorder="1" applyAlignment="1">
      <alignment horizontal="left" vertical="center" wrapText="1"/>
    </xf>
    <xf numFmtId="0" fontId="0" fillId="2" borderId="14" xfId="0" applyFill="1" applyBorder="1"/>
    <xf numFmtId="0" fontId="1" fillId="0" borderId="14" xfId="0" applyFont="1" applyBorder="1" applyAlignment="1">
      <alignment horizontal="center" wrapText="1"/>
    </xf>
    <xf numFmtId="0" fontId="0" fillId="0" borderId="0" xfId="0"/>
    <xf numFmtId="0" fontId="8" fillId="0" borderId="14" xfId="1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" fillId="8" borderId="14" xfId="0" applyFont="1" applyFill="1" applyBorder="1" applyAlignment="1">
      <alignment horizontal="center" vertical="center"/>
    </xf>
    <xf numFmtId="0" fontId="0" fillId="0" borderId="0" xfId="0"/>
    <xf numFmtId="0" fontId="8" fillId="0" borderId="14" xfId="1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" fillId="8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wrapText="1"/>
    </xf>
    <xf numFmtId="0" fontId="0" fillId="0" borderId="0" xfId="0"/>
    <xf numFmtId="0" fontId="8" fillId="0" borderId="14" xfId="1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" fillId="8" borderId="14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0" fillId="0" borderId="0" xfId="0"/>
    <xf numFmtId="0" fontId="8" fillId="0" borderId="14" xfId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/>
    <xf numFmtId="0" fontId="5" fillId="2" borderId="14" xfId="1" applyFont="1" applyFill="1" applyBorder="1" applyAlignment="1">
      <alignment vertical="center"/>
    </xf>
    <xf numFmtId="0" fontId="12" fillId="9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" fillId="8" borderId="14" xfId="0" applyFont="1" applyFill="1" applyBorder="1" applyAlignment="1">
      <alignment horizontal="center" vertical="center"/>
    </xf>
    <xf numFmtId="0" fontId="0" fillId="2" borderId="14" xfId="0" applyFill="1" applyBorder="1"/>
    <xf numFmtId="0" fontId="1" fillId="0" borderId="14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1" fillId="0" borderId="14" xfId="0" applyFont="1" applyBorder="1" applyAlignment="1">
      <alignment wrapText="1"/>
    </xf>
    <xf numFmtId="0" fontId="0" fillId="8" borderId="24" xfId="0" applyFill="1" applyBorder="1"/>
    <xf numFmtId="0" fontId="3" fillId="2" borderId="25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7" fillId="10" borderId="5" xfId="2" applyFont="1" applyFill="1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center"/>
    </xf>
    <xf numFmtId="1" fontId="1" fillId="10" borderId="16" xfId="0" applyNumberFormat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/>
    </xf>
    <xf numFmtId="0" fontId="8" fillId="2" borderId="26" xfId="1" applyFont="1" applyFill="1" applyBorder="1" applyAlignment="1">
      <alignment vertical="center"/>
    </xf>
    <xf numFmtId="0" fontId="12" fillId="8" borderId="14" xfId="0" applyFont="1" applyFill="1" applyBorder="1" applyAlignment="1">
      <alignment horizontal="left" vertical="center" wrapText="1"/>
    </xf>
    <xf numFmtId="0" fontId="0" fillId="8" borderId="14" xfId="0" applyFill="1" applyBorder="1"/>
    <xf numFmtId="0" fontId="15" fillId="7" borderId="15" xfId="0" applyFont="1" applyFill="1" applyBorder="1" applyAlignment="1">
      <alignment horizontal="right" vertical="center"/>
    </xf>
    <xf numFmtId="0" fontId="15" fillId="7" borderId="18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left" vertical="center" wrapText="1"/>
    </xf>
    <xf numFmtId="0" fontId="8" fillId="0" borderId="27" xfId="1" applyFont="1" applyBorder="1" applyAlignment="1">
      <alignment horizontal="left" vertical="top" wrapText="1"/>
    </xf>
    <xf numFmtId="0" fontId="8" fillId="0" borderId="28" xfId="1" applyFont="1" applyBorder="1" applyAlignment="1">
      <alignment horizontal="left" vertical="top" wrapText="1"/>
    </xf>
    <xf numFmtId="0" fontId="8" fillId="0" borderId="29" xfId="1" applyFont="1" applyBorder="1" applyAlignment="1">
      <alignment horizontal="left" vertical="top" wrapText="1"/>
    </xf>
    <xf numFmtId="0" fontId="8" fillId="0" borderId="30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8" fillId="0" borderId="31" xfId="1" applyFont="1" applyBorder="1" applyAlignment="1">
      <alignment horizontal="left" vertical="top" wrapText="1"/>
    </xf>
    <xf numFmtId="0" fontId="8" fillId="0" borderId="32" xfId="1" applyFont="1" applyBorder="1" applyAlignment="1">
      <alignment horizontal="left" vertical="top" wrapText="1"/>
    </xf>
    <xf numFmtId="0" fontId="8" fillId="0" borderId="33" xfId="1" applyFont="1" applyBorder="1" applyAlignment="1">
      <alignment horizontal="left" vertical="top" wrapText="1"/>
    </xf>
    <xf numFmtId="0" fontId="8" fillId="0" borderId="34" xfId="1" applyFont="1" applyBorder="1" applyAlignment="1">
      <alignment horizontal="left" vertical="top" wrapText="1"/>
    </xf>
    <xf numFmtId="0" fontId="0" fillId="11" borderId="14" xfId="0" applyFill="1" applyBorder="1"/>
  </cellXfs>
  <cellStyles count="9">
    <cellStyle name="Milliers 2" xfId="8"/>
    <cellStyle name="Normal" xfId="0" builtinId="0"/>
    <cellStyle name="Normal 2" xfId="1"/>
    <cellStyle name="Normal 3" xfId="2"/>
    <cellStyle name="SAPDataCell" xfId="5"/>
    <cellStyle name="SAPDataTotalCell" xfId="7"/>
    <cellStyle name="SAPDimensionCell" xfId="3"/>
    <cellStyle name="SAPMemberCell" xfId="4"/>
    <cellStyle name="SAPMemberTotalCell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zoomScale="70" zoomScaleNormal="70" workbookViewId="0">
      <selection activeCell="P90" sqref="P90"/>
    </sheetView>
  </sheetViews>
  <sheetFormatPr baseColWidth="10" defaultRowHeight="15" x14ac:dyDescent="0.25"/>
  <cols>
    <col min="1" max="1" width="18.85546875" customWidth="1"/>
    <col min="2" max="2" width="28" customWidth="1"/>
    <col min="3" max="3" width="38.5703125" customWidth="1"/>
    <col min="4" max="4" width="15" customWidth="1"/>
    <col min="5" max="5" width="15.5703125" customWidth="1"/>
    <col min="6" max="6" width="16.140625" customWidth="1"/>
    <col min="7" max="7" width="22.7109375" customWidth="1"/>
    <col min="8" max="8" width="23" customWidth="1"/>
    <col min="9" max="9" width="21" customWidth="1"/>
    <col min="10" max="10" width="17.85546875" customWidth="1"/>
    <col min="11" max="11" width="19.42578125" customWidth="1"/>
    <col min="12" max="12" width="19.42578125" style="87" customWidth="1"/>
    <col min="13" max="13" width="14.5703125" style="47" customWidth="1"/>
    <col min="14" max="14" width="23.42578125" customWidth="1"/>
    <col min="15" max="15" width="27.5703125" customWidth="1"/>
    <col min="16" max="16" width="20.5703125" customWidth="1"/>
    <col min="17" max="17" width="27" customWidth="1"/>
  </cols>
  <sheetData>
    <row r="1" spans="1:16" ht="15.75" thickBot="1" x14ac:dyDescent="0.3"/>
    <row r="2" spans="1:16" ht="45.75" customHeight="1" thickBot="1" x14ac:dyDescent="0.4">
      <c r="B2" s="116" t="s">
        <v>178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8"/>
    </row>
    <row r="3" spans="1:16" ht="15.75" thickBot="1" x14ac:dyDescent="0.3"/>
    <row r="4" spans="1:16" ht="26.25" thickBot="1" x14ac:dyDescent="0.4">
      <c r="C4" s="119" t="s">
        <v>117</v>
      </c>
      <c r="D4" s="120"/>
      <c r="E4" s="120"/>
      <c r="F4" s="120"/>
      <c r="G4" s="120"/>
      <c r="H4" s="120"/>
      <c r="I4" s="120"/>
      <c r="J4" s="120"/>
      <c r="K4" s="120"/>
      <c r="L4" s="98"/>
      <c r="M4" s="57"/>
    </row>
    <row r="6" spans="1:16" ht="33" customHeight="1" thickBot="1" x14ac:dyDescent="0.3">
      <c r="A6" s="113" t="s">
        <v>0</v>
      </c>
      <c r="B6" s="114"/>
      <c r="C6" s="114"/>
      <c r="D6" s="114"/>
      <c r="E6" s="114"/>
      <c r="F6" s="114"/>
      <c r="G6" s="114"/>
      <c r="H6" s="114"/>
      <c r="I6" s="114"/>
      <c r="J6" s="115"/>
      <c r="K6" s="121" t="s">
        <v>8</v>
      </c>
      <c r="L6" s="122"/>
      <c r="M6" s="122"/>
      <c r="N6" s="122"/>
      <c r="O6" s="122"/>
      <c r="P6" s="122"/>
    </row>
    <row r="7" spans="1:16" ht="143.25" customHeight="1" thickBot="1" x14ac:dyDescent="0.3">
      <c r="A7" s="6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9</v>
      </c>
      <c r="H7" s="1" t="s">
        <v>7</v>
      </c>
      <c r="I7" s="1" t="s">
        <v>128</v>
      </c>
      <c r="J7" s="7" t="s">
        <v>129</v>
      </c>
      <c r="K7" s="9" t="s">
        <v>10</v>
      </c>
      <c r="L7" s="103" t="s">
        <v>153</v>
      </c>
      <c r="M7" s="56" t="s">
        <v>136</v>
      </c>
      <c r="N7" s="10" t="s">
        <v>154</v>
      </c>
      <c r="O7" s="10" t="s">
        <v>155</v>
      </c>
      <c r="P7" s="9" t="s">
        <v>170</v>
      </c>
    </row>
    <row r="8" spans="1:16" s="32" customFormat="1" ht="23.25" customHeight="1" x14ac:dyDescent="0.25">
      <c r="A8" s="52" t="s">
        <v>27</v>
      </c>
      <c r="B8" s="14"/>
      <c r="C8" s="15"/>
      <c r="D8" s="16"/>
      <c r="E8" s="17"/>
      <c r="F8" s="15"/>
      <c r="G8" s="15"/>
      <c r="H8" s="15"/>
      <c r="I8" s="15"/>
      <c r="J8" s="15"/>
      <c r="K8" s="50"/>
      <c r="L8" s="101"/>
      <c r="M8" s="18"/>
      <c r="N8" s="15"/>
      <c r="O8" s="15"/>
      <c r="P8" s="15"/>
    </row>
    <row r="9" spans="1:16" s="32" customFormat="1" ht="90" customHeight="1" x14ac:dyDescent="0.25">
      <c r="A9" s="58">
        <v>1</v>
      </c>
      <c r="B9" s="89" t="s">
        <v>137</v>
      </c>
      <c r="C9" s="61" t="s">
        <v>93</v>
      </c>
      <c r="D9" s="11"/>
      <c r="E9" s="11"/>
      <c r="F9" s="11"/>
      <c r="G9" s="19" t="s">
        <v>75</v>
      </c>
      <c r="H9" s="11"/>
      <c r="I9" s="11"/>
      <c r="J9" s="11"/>
      <c r="K9" s="88">
        <v>20</v>
      </c>
      <c r="L9" s="104">
        <f>K9*5</f>
        <v>100</v>
      </c>
      <c r="M9" s="55"/>
      <c r="N9" s="13">
        <f>I9*K9</f>
        <v>0</v>
      </c>
      <c r="O9" s="13">
        <f>J9*K9</f>
        <v>0</v>
      </c>
      <c r="P9" s="59"/>
    </row>
    <row r="10" spans="1:16" s="32" customFormat="1" ht="72" customHeight="1" x14ac:dyDescent="0.25">
      <c r="A10" s="58">
        <v>2</v>
      </c>
      <c r="B10" s="89" t="s">
        <v>138</v>
      </c>
      <c r="C10" s="62" t="s">
        <v>112</v>
      </c>
      <c r="D10" s="11"/>
      <c r="E10" s="11"/>
      <c r="F10" s="11"/>
      <c r="G10" s="19" t="s">
        <v>75</v>
      </c>
      <c r="H10" s="11"/>
      <c r="I10" s="11"/>
      <c r="J10" s="11"/>
      <c r="K10" s="88">
        <v>10</v>
      </c>
      <c r="L10" s="104">
        <f t="shared" ref="L10:L14" si="0">K10*5</f>
        <v>50</v>
      </c>
      <c r="M10" s="55"/>
      <c r="N10" s="90">
        <f t="shared" ref="N10:N16" si="1">I10*K10</f>
        <v>0</v>
      </c>
      <c r="O10" s="90">
        <f t="shared" ref="O10:O16" si="2">J10*K10</f>
        <v>0</v>
      </c>
      <c r="P10" s="96" t="s">
        <v>147</v>
      </c>
    </row>
    <row r="11" spans="1:16" s="46" customFormat="1" ht="72" customHeight="1" x14ac:dyDescent="0.25">
      <c r="A11" s="58">
        <v>3</v>
      </c>
      <c r="B11" s="89" t="s">
        <v>139</v>
      </c>
      <c r="C11" s="62" t="s">
        <v>112</v>
      </c>
      <c r="D11" s="11"/>
      <c r="E11" s="11"/>
      <c r="F11" s="11"/>
      <c r="G11" s="19" t="s">
        <v>75</v>
      </c>
      <c r="H11" s="11"/>
      <c r="I11" s="11"/>
      <c r="J11" s="11"/>
      <c r="K11" s="88">
        <v>10</v>
      </c>
      <c r="L11" s="104">
        <f t="shared" si="0"/>
        <v>50</v>
      </c>
      <c r="M11" s="55"/>
      <c r="N11" s="90">
        <f t="shared" si="1"/>
        <v>0</v>
      </c>
      <c r="O11" s="90">
        <f t="shared" si="2"/>
        <v>0</v>
      </c>
      <c r="P11" s="96" t="s">
        <v>147</v>
      </c>
    </row>
    <row r="12" spans="1:16" s="46" customFormat="1" ht="72" customHeight="1" x14ac:dyDescent="0.25">
      <c r="A12" s="58">
        <v>4</v>
      </c>
      <c r="B12" s="89" t="s">
        <v>140</v>
      </c>
      <c r="C12" s="63" t="s">
        <v>118</v>
      </c>
      <c r="D12" s="11"/>
      <c r="E12" s="11"/>
      <c r="F12" s="11"/>
      <c r="G12" s="19" t="s">
        <v>75</v>
      </c>
      <c r="H12" s="11"/>
      <c r="I12" s="11"/>
      <c r="J12" s="11"/>
      <c r="K12" s="88">
        <v>225</v>
      </c>
      <c r="L12" s="104">
        <f t="shared" si="0"/>
        <v>1125</v>
      </c>
      <c r="M12" s="55"/>
      <c r="N12" s="90">
        <f t="shared" si="1"/>
        <v>0</v>
      </c>
      <c r="O12" s="90">
        <f t="shared" si="2"/>
        <v>0</v>
      </c>
      <c r="P12" s="60" t="s">
        <v>147</v>
      </c>
    </row>
    <row r="13" spans="1:16" s="46" customFormat="1" ht="72" customHeight="1" x14ac:dyDescent="0.25">
      <c r="A13" s="58">
        <v>5</v>
      </c>
      <c r="B13" s="89" t="s">
        <v>141</v>
      </c>
      <c r="C13" s="65" t="s">
        <v>119</v>
      </c>
      <c r="D13" s="11"/>
      <c r="E13" s="11"/>
      <c r="F13" s="11"/>
      <c r="G13" s="19" t="s">
        <v>75</v>
      </c>
      <c r="H13" s="11"/>
      <c r="I13" s="11"/>
      <c r="J13" s="11"/>
      <c r="K13" s="88">
        <v>70</v>
      </c>
      <c r="L13" s="104">
        <f t="shared" si="0"/>
        <v>350</v>
      </c>
      <c r="M13" s="55"/>
      <c r="N13" s="90">
        <f t="shared" si="1"/>
        <v>0</v>
      </c>
      <c r="O13" s="90">
        <f t="shared" si="2"/>
        <v>0</v>
      </c>
      <c r="P13" s="59"/>
    </row>
    <row r="14" spans="1:16" s="42" customFormat="1" ht="89.25" customHeight="1" x14ac:dyDescent="0.25">
      <c r="A14" s="58">
        <v>6</v>
      </c>
      <c r="B14" s="89" t="s">
        <v>142</v>
      </c>
      <c r="C14" s="29" t="s">
        <v>122</v>
      </c>
      <c r="D14" s="11"/>
      <c r="E14" s="11"/>
      <c r="F14" s="11"/>
      <c r="G14" s="19" t="s">
        <v>75</v>
      </c>
      <c r="H14" s="11"/>
      <c r="I14" s="11"/>
      <c r="J14" s="11"/>
      <c r="K14" s="88">
        <v>99</v>
      </c>
      <c r="L14" s="104">
        <f t="shared" si="0"/>
        <v>495</v>
      </c>
      <c r="M14" s="55"/>
      <c r="N14" s="90">
        <f t="shared" si="1"/>
        <v>0</v>
      </c>
      <c r="O14" s="90">
        <f t="shared" si="2"/>
        <v>0</v>
      </c>
      <c r="P14" s="66"/>
    </row>
    <row r="15" spans="1:16" s="43" customFormat="1" ht="130.5" customHeight="1" x14ac:dyDescent="0.25">
      <c r="A15" s="58">
        <v>7</v>
      </c>
      <c r="B15" s="89" t="s">
        <v>143</v>
      </c>
      <c r="C15" s="29" t="s">
        <v>113</v>
      </c>
      <c r="D15" s="11"/>
      <c r="E15" s="11"/>
      <c r="F15" s="11"/>
      <c r="G15" s="19" t="s">
        <v>114</v>
      </c>
      <c r="H15" s="11"/>
      <c r="I15" s="11"/>
      <c r="J15" s="11"/>
      <c r="K15" s="88">
        <v>48</v>
      </c>
      <c r="L15" s="104">
        <f>K15*10</f>
        <v>480</v>
      </c>
      <c r="M15" s="55"/>
      <c r="N15" s="90">
        <f t="shared" si="1"/>
        <v>0</v>
      </c>
      <c r="O15" s="90">
        <f t="shared" si="2"/>
        <v>0</v>
      </c>
      <c r="P15" s="66"/>
    </row>
    <row r="16" spans="1:16" s="87" customFormat="1" ht="130.5" customHeight="1" x14ac:dyDescent="0.25">
      <c r="A16" s="58">
        <v>8</v>
      </c>
      <c r="B16" s="89" t="s">
        <v>165</v>
      </c>
      <c r="C16" s="93" t="s">
        <v>166</v>
      </c>
      <c r="D16" s="88"/>
      <c r="E16" s="88"/>
      <c r="F16" s="88"/>
      <c r="G16" s="92" t="s">
        <v>75</v>
      </c>
      <c r="H16" s="88"/>
      <c r="I16" s="88"/>
      <c r="J16" s="88"/>
      <c r="K16" s="88">
        <v>20</v>
      </c>
      <c r="L16" s="104">
        <f>K16*10</f>
        <v>200</v>
      </c>
      <c r="M16" s="94"/>
      <c r="N16" s="90">
        <f t="shared" si="1"/>
        <v>0</v>
      </c>
      <c r="O16" s="90">
        <f t="shared" si="2"/>
        <v>0</v>
      </c>
      <c r="P16" s="96" t="s">
        <v>147</v>
      </c>
    </row>
    <row r="17" spans="1:16" s="35" customFormat="1" ht="23.25" customHeight="1" x14ac:dyDescent="0.25">
      <c r="A17" s="53" t="s">
        <v>28</v>
      </c>
      <c r="B17" s="14"/>
      <c r="C17" s="15"/>
      <c r="D17" s="16"/>
      <c r="E17" s="17"/>
      <c r="F17" s="15"/>
      <c r="G17" s="15"/>
      <c r="H17" s="15"/>
      <c r="I17" s="15"/>
      <c r="J17" s="15"/>
      <c r="K17" s="51"/>
      <c r="L17" s="102"/>
      <c r="M17" s="18"/>
      <c r="N17" s="15"/>
      <c r="O17" s="15"/>
      <c r="P17" s="15"/>
    </row>
    <row r="18" spans="1:16" s="35" customFormat="1" ht="90" customHeight="1" x14ac:dyDescent="0.25">
      <c r="A18" s="58">
        <v>9</v>
      </c>
      <c r="B18" s="89" t="s">
        <v>96</v>
      </c>
      <c r="C18" s="29" t="s">
        <v>144</v>
      </c>
      <c r="D18" s="11"/>
      <c r="E18" s="11"/>
      <c r="F18" s="11"/>
      <c r="G18" s="19" t="s">
        <v>13</v>
      </c>
      <c r="H18" s="11"/>
      <c r="I18" s="11"/>
      <c r="J18" s="11"/>
      <c r="K18" s="88">
        <v>50</v>
      </c>
      <c r="L18" s="104">
        <f>K18</f>
        <v>50</v>
      </c>
      <c r="M18" s="55"/>
      <c r="N18" s="90">
        <f t="shared" ref="N18:N27" si="3">I18*K18</f>
        <v>0</v>
      </c>
      <c r="O18" s="90">
        <f t="shared" ref="O10:O83" si="4">J18*K18</f>
        <v>0</v>
      </c>
      <c r="P18" s="96" t="s">
        <v>147</v>
      </c>
    </row>
    <row r="19" spans="1:16" s="44" customFormat="1" ht="136.5" customHeight="1" x14ac:dyDescent="0.25">
      <c r="A19" s="58">
        <v>10</v>
      </c>
      <c r="B19" s="89" t="s">
        <v>115</v>
      </c>
      <c r="C19" s="29" t="s">
        <v>115</v>
      </c>
      <c r="D19" s="11"/>
      <c r="E19" s="11"/>
      <c r="F19" s="11"/>
      <c r="G19" s="19" t="s">
        <v>116</v>
      </c>
      <c r="H19" s="11"/>
      <c r="I19" s="11"/>
      <c r="J19" s="11"/>
      <c r="K19" s="88">
        <v>3</v>
      </c>
      <c r="L19" s="104">
        <f>K19</f>
        <v>3</v>
      </c>
      <c r="M19" s="55"/>
      <c r="N19" s="90">
        <f t="shared" si="3"/>
        <v>0</v>
      </c>
      <c r="O19" s="90">
        <f t="shared" si="4"/>
        <v>0</v>
      </c>
      <c r="P19" s="64"/>
    </row>
    <row r="20" spans="1:16" s="39" customFormat="1" ht="90" customHeight="1" x14ac:dyDescent="0.25">
      <c r="A20" s="58">
        <v>11</v>
      </c>
      <c r="B20" s="89" t="s">
        <v>105</v>
      </c>
      <c r="C20" s="29" t="s">
        <v>111</v>
      </c>
      <c r="D20" s="11"/>
      <c r="E20" s="11"/>
      <c r="F20" s="11"/>
      <c r="G20" s="19" t="s">
        <v>19</v>
      </c>
      <c r="H20" s="11"/>
      <c r="I20" s="11"/>
      <c r="J20" s="11"/>
      <c r="K20" s="88">
        <v>312</v>
      </c>
      <c r="L20" s="105">
        <f>K20/1.3333</f>
        <v>234.00585014625366</v>
      </c>
      <c r="M20" s="55"/>
      <c r="N20" s="90">
        <f t="shared" si="3"/>
        <v>0</v>
      </c>
      <c r="O20" s="90">
        <f t="shared" si="4"/>
        <v>0</v>
      </c>
      <c r="P20" s="96" t="s">
        <v>147</v>
      </c>
    </row>
    <row r="21" spans="1:16" s="40" customFormat="1" ht="90" customHeight="1" x14ac:dyDescent="0.25">
      <c r="A21" s="58">
        <v>12</v>
      </c>
      <c r="B21" s="89" t="s">
        <v>105</v>
      </c>
      <c r="C21" s="29" t="s">
        <v>110</v>
      </c>
      <c r="D21" s="11"/>
      <c r="E21" s="11"/>
      <c r="F21" s="11"/>
      <c r="G21" s="19" t="s">
        <v>75</v>
      </c>
      <c r="H21" s="11"/>
      <c r="I21" s="11"/>
      <c r="J21" s="11"/>
      <c r="K21" s="88">
        <v>5</v>
      </c>
      <c r="L21" s="104">
        <f>K21*5</f>
        <v>25</v>
      </c>
      <c r="M21" s="55"/>
      <c r="N21" s="90">
        <f t="shared" si="3"/>
        <v>0</v>
      </c>
      <c r="O21" s="90">
        <f t="shared" si="4"/>
        <v>0</v>
      </c>
      <c r="P21" s="64"/>
    </row>
    <row r="22" spans="1:16" s="35" customFormat="1" ht="90" customHeight="1" x14ac:dyDescent="0.25">
      <c r="A22" s="58">
        <v>13</v>
      </c>
      <c r="B22" s="89" t="s">
        <v>103</v>
      </c>
      <c r="C22" s="29" t="s">
        <v>104</v>
      </c>
      <c r="D22" s="11"/>
      <c r="E22" s="11"/>
      <c r="F22" s="11"/>
      <c r="G22" s="19" t="s">
        <v>13</v>
      </c>
      <c r="H22" s="11"/>
      <c r="I22" s="11"/>
      <c r="J22" s="11"/>
      <c r="K22" s="94">
        <v>3</v>
      </c>
      <c r="L22" s="104">
        <f>K22</f>
        <v>3</v>
      </c>
      <c r="M22" s="55"/>
      <c r="N22" s="90">
        <f t="shared" si="3"/>
        <v>0</v>
      </c>
      <c r="O22" s="90">
        <f t="shared" si="4"/>
        <v>0</v>
      </c>
      <c r="P22" s="67" t="s">
        <v>147</v>
      </c>
    </row>
    <row r="23" spans="1:16" s="40" customFormat="1" ht="120" customHeight="1" x14ac:dyDescent="0.25">
      <c r="A23" s="58">
        <v>14</v>
      </c>
      <c r="B23" s="89" t="s">
        <v>106</v>
      </c>
      <c r="C23" s="29" t="s">
        <v>107</v>
      </c>
      <c r="D23" s="11"/>
      <c r="E23" s="11"/>
      <c r="F23" s="11"/>
      <c r="G23" s="19" t="s">
        <v>13</v>
      </c>
      <c r="H23" s="11"/>
      <c r="I23" s="11"/>
      <c r="J23" s="11"/>
      <c r="K23" s="88">
        <v>6</v>
      </c>
      <c r="L23" s="104">
        <f>K23</f>
        <v>6</v>
      </c>
      <c r="M23" s="55"/>
      <c r="N23" s="90">
        <f t="shared" si="3"/>
        <v>0</v>
      </c>
      <c r="O23" s="90">
        <f t="shared" si="4"/>
        <v>0</v>
      </c>
      <c r="P23" s="64"/>
    </row>
    <row r="24" spans="1:16" s="41" customFormat="1" ht="120" customHeight="1" x14ac:dyDescent="0.25">
      <c r="A24" s="58">
        <v>15</v>
      </c>
      <c r="B24" s="89" t="s">
        <v>108</v>
      </c>
      <c r="C24" s="29" t="s">
        <v>109</v>
      </c>
      <c r="D24" s="11"/>
      <c r="E24" s="11"/>
      <c r="F24" s="11"/>
      <c r="G24" s="19" t="s">
        <v>75</v>
      </c>
      <c r="H24" s="11"/>
      <c r="I24" s="11"/>
      <c r="J24" s="11"/>
      <c r="K24" s="88">
        <v>6</v>
      </c>
      <c r="L24" s="104">
        <f>K24*5</f>
        <v>30</v>
      </c>
      <c r="M24" s="55"/>
      <c r="N24" s="90">
        <f t="shared" si="3"/>
        <v>0</v>
      </c>
      <c r="O24" s="90">
        <f t="shared" si="4"/>
        <v>0</v>
      </c>
      <c r="P24" s="64"/>
    </row>
    <row r="25" spans="1:16" s="68" customFormat="1" ht="80.25" customHeight="1" x14ac:dyDescent="0.25">
      <c r="A25" s="58">
        <v>16</v>
      </c>
      <c r="B25" s="89" t="s">
        <v>133</v>
      </c>
      <c r="C25" s="71" t="s">
        <v>134</v>
      </c>
      <c r="D25" s="69"/>
      <c r="E25" s="69"/>
      <c r="F25" s="69"/>
      <c r="G25" s="70" t="s">
        <v>19</v>
      </c>
      <c r="H25" s="69"/>
      <c r="I25" s="69"/>
      <c r="J25" s="69"/>
      <c r="K25" s="88">
        <v>6</v>
      </c>
      <c r="L25" s="105">
        <f>K25/1.333</f>
        <v>4.5011252813203306</v>
      </c>
      <c r="M25" s="72"/>
      <c r="N25" s="90">
        <f t="shared" si="3"/>
        <v>0</v>
      </c>
      <c r="O25" s="90">
        <f t="shared" si="4"/>
        <v>0</v>
      </c>
      <c r="P25" s="91"/>
    </row>
    <row r="26" spans="1:16" s="87" customFormat="1" ht="80.25" customHeight="1" x14ac:dyDescent="0.25">
      <c r="A26" s="58">
        <v>17</v>
      </c>
      <c r="B26" s="89" t="s">
        <v>150</v>
      </c>
      <c r="C26" s="93" t="s">
        <v>134</v>
      </c>
      <c r="D26" s="88"/>
      <c r="E26" s="88"/>
      <c r="F26" s="88"/>
      <c r="G26" s="92" t="s">
        <v>19</v>
      </c>
      <c r="H26" s="88"/>
      <c r="I26" s="88"/>
      <c r="J26" s="88"/>
      <c r="K26" s="88">
        <v>6</v>
      </c>
      <c r="L26" s="105">
        <f>K26/1.3333333</f>
        <v>4.5000001125000022</v>
      </c>
      <c r="M26" s="94"/>
      <c r="N26" s="90">
        <f t="shared" si="3"/>
        <v>0</v>
      </c>
      <c r="O26" s="90">
        <f t="shared" si="4"/>
        <v>0</v>
      </c>
      <c r="P26" s="96" t="s">
        <v>147</v>
      </c>
    </row>
    <row r="27" spans="1:16" s="87" customFormat="1" ht="80.25" customHeight="1" x14ac:dyDescent="0.25">
      <c r="A27" s="58">
        <v>18</v>
      </c>
      <c r="B27" s="123" t="s">
        <v>168</v>
      </c>
      <c r="C27" s="93" t="s">
        <v>169</v>
      </c>
      <c r="D27" s="88"/>
      <c r="E27" s="88"/>
      <c r="F27" s="88"/>
      <c r="G27" s="92" t="s">
        <v>19</v>
      </c>
      <c r="H27" s="88"/>
      <c r="I27" s="88"/>
      <c r="J27" s="88"/>
      <c r="K27" s="88">
        <v>6</v>
      </c>
      <c r="L27" s="105">
        <f>K27/1.3333333</f>
        <v>4.5000001125000022</v>
      </c>
      <c r="M27" s="94"/>
      <c r="N27" s="90">
        <f t="shared" si="3"/>
        <v>0</v>
      </c>
      <c r="O27" s="90">
        <f t="shared" si="4"/>
        <v>0</v>
      </c>
      <c r="P27" s="96">
        <v>1</v>
      </c>
    </row>
    <row r="28" spans="1:16" s="36" customFormat="1" ht="21.75" customHeight="1" x14ac:dyDescent="0.25">
      <c r="A28" s="108" t="s">
        <v>97</v>
      </c>
      <c r="B28" s="14"/>
      <c r="C28" s="15"/>
      <c r="D28" s="16"/>
      <c r="E28" s="17"/>
      <c r="F28" s="15"/>
      <c r="G28" s="15"/>
      <c r="H28" s="15"/>
      <c r="I28" s="15"/>
      <c r="J28" s="15"/>
      <c r="K28" s="51"/>
      <c r="L28" s="102"/>
      <c r="M28" s="18"/>
      <c r="N28" s="15"/>
      <c r="O28" s="15"/>
      <c r="P28" s="15"/>
    </row>
    <row r="29" spans="1:16" s="37" customFormat="1" ht="111" customHeight="1" x14ac:dyDescent="0.25">
      <c r="A29" s="58">
        <v>19</v>
      </c>
      <c r="B29" s="89" t="s">
        <v>163</v>
      </c>
      <c r="C29" s="29" t="s">
        <v>101</v>
      </c>
      <c r="D29" s="11"/>
      <c r="E29" s="11"/>
      <c r="F29" s="11"/>
      <c r="G29" s="19" t="s">
        <v>19</v>
      </c>
      <c r="H29" s="11"/>
      <c r="I29" s="11"/>
      <c r="J29" s="11"/>
      <c r="K29" s="88">
        <v>30</v>
      </c>
      <c r="L29" s="105">
        <f>K29/1.33333333</f>
        <v>22.500000056249998</v>
      </c>
      <c r="M29" s="55"/>
      <c r="N29" s="90">
        <f t="shared" ref="N29:N36" si="5">I29*K29</f>
        <v>0</v>
      </c>
      <c r="O29" s="90">
        <f t="shared" si="4"/>
        <v>0</v>
      </c>
      <c r="P29" s="96" t="s">
        <v>147</v>
      </c>
    </row>
    <row r="30" spans="1:16" s="68" customFormat="1" ht="98.25" customHeight="1" x14ac:dyDescent="0.25">
      <c r="A30" s="58">
        <v>20</v>
      </c>
      <c r="B30" s="89" t="s">
        <v>135</v>
      </c>
      <c r="C30" s="76" t="s">
        <v>151</v>
      </c>
      <c r="D30" s="69"/>
      <c r="E30" s="69"/>
      <c r="F30" s="69"/>
      <c r="G30" s="75" t="s">
        <v>19</v>
      </c>
      <c r="H30" s="69"/>
      <c r="I30" s="69"/>
      <c r="J30" s="69"/>
      <c r="K30" s="88">
        <v>96</v>
      </c>
      <c r="L30" s="105">
        <f>K30/1.333333333</f>
        <v>72.000000018000009</v>
      </c>
      <c r="M30" s="72"/>
      <c r="N30" s="90">
        <f t="shared" si="5"/>
        <v>0</v>
      </c>
      <c r="O30" s="90">
        <f t="shared" si="4"/>
        <v>0</v>
      </c>
      <c r="P30" s="78" t="s">
        <v>147</v>
      </c>
    </row>
    <row r="31" spans="1:16" s="73" customFormat="1" ht="65.25" customHeight="1" x14ac:dyDescent="0.25">
      <c r="A31" s="58">
        <v>21</v>
      </c>
      <c r="B31" s="89" t="s">
        <v>146</v>
      </c>
      <c r="C31" s="82" t="s">
        <v>145</v>
      </c>
      <c r="D31" s="74"/>
      <c r="E31" s="74"/>
      <c r="F31" s="74"/>
      <c r="G31" s="81" t="s">
        <v>75</v>
      </c>
      <c r="H31" s="74"/>
      <c r="I31" s="74"/>
      <c r="J31" s="74"/>
      <c r="K31" s="88">
        <v>28</v>
      </c>
      <c r="L31" s="104">
        <f>K31*5</f>
        <v>140</v>
      </c>
      <c r="M31" s="77"/>
      <c r="N31" s="90">
        <f t="shared" si="5"/>
        <v>0</v>
      </c>
      <c r="O31" s="90">
        <f t="shared" si="4"/>
        <v>0</v>
      </c>
      <c r="P31" s="96" t="s">
        <v>147</v>
      </c>
    </row>
    <row r="32" spans="1:16" s="38" customFormat="1" ht="93" customHeight="1" x14ac:dyDescent="0.25">
      <c r="A32" s="58">
        <v>22</v>
      </c>
      <c r="B32" s="89" t="s">
        <v>148</v>
      </c>
      <c r="C32" s="29" t="s">
        <v>102</v>
      </c>
      <c r="D32" s="11"/>
      <c r="E32" s="11"/>
      <c r="F32" s="11"/>
      <c r="G32" s="19" t="s">
        <v>19</v>
      </c>
      <c r="H32" s="11"/>
      <c r="I32" s="11"/>
      <c r="J32" s="11"/>
      <c r="K32" s="88">
        <v>20</v>
      </c>
      <c r="L32" s="105">
        <f>K32/1.3333333</f>
        <v>15.000000375000008</v>
      </c>
      <c r="M32" s="55"/>
      <c r="N32" s="90">
        <f t="shared" si="5"/>
        <v>0</v>
      </c>
      <c r="O32" s="90">
        <f t="shared" si="4"/>
        <v>0</v>
      </c>
      <c r="P32" s="97"/>
    </row>
    <row r="33" spans="1:16" s="79" customFormat="1" ht="62.25" customHeight="1" x14ac:dyDescent="0.25">
      <c r="A33" s="58">
        <v>23</v>
      </c>
      <c r="B33" s="89" t="s">
        <v>132</v>
      </c>
      <c r="C33" s="84" t="s">
        <v>131</v>
      </c>
      <c r="D33" s="80"/>
      <c r="E33" s="80"/>
      <c r="F33" s="80"/>
      <c r="G33" s="92" t="s">
        <v>19</v>
      </c>
      <c r="H33" s="80"/>
      <c r="I33" s="80"/>
      <c r="J33" s="80"/>
      <c r="K33" s="88">
        <v>206</v>
      </c>
      <c r="L33" s="105">
        <f>K33/1.33333</f>
        <v>154.50038625096565</v>
      </c>
      <c r="M33" s="83"/>
      <c r="N33" s="90">
        <f t="shared" si="5"/>
        <v>0</v>
      </c>
      <c r="O33" s="90">
        <f t="shared" si="4"/>
        <v>0</v>
      </c>
      <c r="P33" s="85" t="s">
        <v>149</v>
      </c>
    </row>
    <row r="34" spans="1:16" s="36" customFormat="1" ht="62.25" customHeight="1" x14ac:dyDescent="0.25">
      <c r="A34" s="58">
        <v>24</v>
      </c>
      <c r="B34" s="89" t="s">
        <v>98</v>
      </c>
      <c r="C34" s="29" t="s">
        <v>99</v>
      </c>
      <c r="D34" s="11"/>
      <c r="E34" s="11"/>
      <c r="F34" s="11"/>
      <c r="G34" s="19" t="s">
        <v>100</v>
      </c>
      <c r="H34" s="11"/>
      <c r="I34" s="11"/>
      <c r="J34" s="11"/>
      <c r="K34" s="88">
        <v>300</v>
      </c>
      <c r="L34" s="104">
        <f>K34</f>
        <v>300</v>
      </c>
      <c r="M34" s="55"/>
      <c r="N34" s="90">
        <f t="shared" si="5"/>
        <v>0</v>
      </c>
      <c r="O34" s="90">
        <f t="shared" si="4"/>
        <v>0</v>
      </c>
      <c r="P34" s="86"/>
    </row>
    <row r="35" spans="1:16" s="87" customFormat="1" ht="62.25" customHeight="1" x14ac:dyDescent="0.25">
      <c r="A35" s="58">
        <v>25</v>
      </c>
      <c r="B35" s="89" t="s">
        <v>158</v>
      </c>
      <c r="C35" s="93" t="s">
        <v>159</v>
      </c>
      <c r="D35" s="88"/>
      <c r="E35" s="88"/>
      <c r="F35" s="88"/>
      <c r="G35" s="92" t="s">
        <v>19</v>
      </c>
      <c r="H35" s="88"/>
      <c r="I35" s="88"/>
      <c r="J35" s="88"/>
      <c r="K35" s="88">
        <v>18</v>
      </c>
      <c r="L35" s="104">
        <f t="shared" ref="L35:L36" si="6">K35</f>
        <v>18</v>
      </c>
      <c r="M35" s="94"/>
      <c r="N35" s="90">
        <f t="shared" si="5"/>
        <v>0</v>
      </c>
      <c r="O35" s="90">
        <f t="shared" si="4"/>
        <v>0</v>
      </c>
      <c r="P35" s="97"/>
    </row>
    <row r="36" spans="1:16" s="87" customFormat="1" ht="74.25" customHeight="1" x14ac:dyDescent="0.25">
      <c r="A36" s="58">
        <v>26</v>
      </c>
      <c r="B36" s="89" t="s">
        <v>164</v>
      </c>
      <c r="C36" s="93" t="s">
        <v>167</v>
      </c>
      <c r="D36" s="88"/>
      <c r="E36" s="88"/>
      <c r="F36" s="88"/>
      <c r="G36" s="92" t="s">
        <v>19</v>
      </c>
      <c r="H36" s="88"/>
      <c r="I36" s="88"/>
      <c r="J36" s="88"/>
      <c r="K36" s="88">
        <v>10</v>
      </c>
      <c r="L36" s="104">
        <f t="shared" si="6"/>
        <v>10</v>
      </c>
      <c r="M36" s="94"/>
      <c r="N36" s="90">
        <f t="shared" si="5"/>
        <v>0</v>
      </c>
      <c r="O36" s="90">
        <f t="shared" si="4"/>
        <v>0</v>
      </c>
      <c r="P36" s="96" t="s">
        <v>149</v>
      </c>
    </row>
    <row r="37" spans="1:16" s="35" customFormat="1" ht="21.75" customHeight="1" x14ac:dyDescent="0.25">
      <c r="A37" s="53" t="s">
        <v>95</v>
      </c>
      <c r="B37" s="1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5"/>
    </row>
    <row r="38" spans="1:16" s="35" customFormat="1" ht="62.25" customHeight="1" x14ac:dyDescent="0.25">
      <c r="A38" s="58">
        <v>27</v>
      </c>
      <c r="B38" s="89" t="s">
        <v>94</v>
      </c>
      <c r="C38" s="29" t="s">
        <v>126</v>
      </c>
      <c r="D38" s="23"/>
      <c r="E38" s="23"/>
      <c r="F38" s="23"/>
      <c r="G38" s="92" t="s">
        <v>15</v>
      </c>
      <c r="H38" s="11"/>
      <c r="I38" s="11"/>
      <c r="J38" s="11"/>
      <c r="K38" s="88">
        <v>3</v>
      </c>
      <c r="L38" s="104">
        <f>K38*5</f>
        <v>15</v>
      </c>
      <c r="M38" s="55"/>
      <c r="N38" s="90">
        <f>I38*K38</f>
        <v>0</v>
      </c>
      <c r="O38" s="90">
        <f t="shared" si="4"/>
        <v>0</v>
      </c>
      <c r="P38" s="96" t="s">
        <v>149</v>
      </c>
    </row>
    <row r="39" spans="1:16" s="87" customFormat="1" ht="62.25" customHeight="1" x14ac:dyDescent="0.25">
      <c r="A39" s="58">
        <v>28</v>
      </c>
      <c r="B39" s="89" t="s">
        <v>171</v>
      </c>
      <c r="C39" s="93" t="s">
        <v>126</v>
      </c>
      <c r="D39" s="23"/>
      <c r="E39" s="23"/>
      <c r="F39" s="23"/>
      <c r="G39" s="92" t="s">
        <v>15</v>
      </c>
      <c r="H39" s="88"/>
      <c r="I39" s="88"/>
      <c r="J39" s="88"/>
      <c r="K39" s="88">
        <v>1</v>
      </c>
      <c r="L39" s="104">
        <f>K39*5</f>
        <v>5</v>
      </c>
      <c r="M39" s="94"/>
      <c r="N39" s="90">
        <f t="shared" ref="N39:N41" si="7">I39*K39</f>
        <v>0</v>
      </c>
      <c r="O39" s="90">
        <f t="shared" si="4"/>
        <v>0</v>
      </c>
      <c r="P39" s="96" t="s">
        <v>149</v>
      </c>
    </row>
    <row r="40" spans="1:16" s="32" customFormat="1" ht="69" customHeight="1" x14ac:dyDescent="0.25">
      <c r="A40" s="58">
        <v>29</v>
      </c>
      <c r="B40" s="89" t="s">
        <v>125</v>
      </c>
      <c r="C40" s="29" t="s">
        <v>120</v>
      </c>
      <c r="D40" s="11"/>
      <c r="E40" s="11"/>
      <c r="F40" s="11"/>
      <c r="G40" s="19" t="s">
        <v>75</v>
      </c>
      <c r="H40" s="11"/>
      <c r="I40" s="11"/>
      <c r="J40" s="11"/>
      <c r="K40" s="88">
        <v>12</v>
      </c>
      <c r="L40" s="104">
        <f>K40*5</f>
        <v>60</v>
      </c>
      <c r="M40" s="55"/>
      <c r="N40" s="90">
        <f t="shared" si="7"/>
        <v>0</v>
      </c>
      <c r="O40" s="90">
        <f t="shared" si="4"/>
        <v>0</v>
      </c>
      <c r="P40" s="96" t="s">
        <v>149</v>
      </c>
    </row>
    <row r="41" spans="1:16" s="45" customFormat="1" ht="63.75" customHeight="1" x14ac:dyDescent="0.25">
      <c r="A41" s="58">
        <v>30</v>
      </c>
      <c r="B41" s="89" t="s">
        <v>124</v>
      </c>
      <c r="C41" s="29" t="s">
        <v>121</v>
      </c>
      <c r="D41" s="11"/>
      <c r="E41" s="11"/>
      <c r="F41" s="11"/>
      <c r="G41" s="19" t="s">
        <v>75</v>
      </c>
      <c r="H41" s="11"/>
      <c r="I41" s="11"/>
      <c r="J41" s="11"/>
      <c r="K41" s="88">
        <v>50</v>
      </c>
      <c r="L41" s="104">
        <f>K41*5</f>
        <v>250</v>
      </c>
      <c r="M41" s="55"/>
      <c r="N41" s="90">
        <f t="shared" si="7"/>
        <v>0</v>
      </c>
      <c r="O41" s="90">
        <f t="shared" si="4"/>
        <v>0</v>
      </c>
      <c r="P41" s="96" t="s">
        <v>149</v>
      </c>
    </row>
    <row r="42" spans="1:16" s="87" customFormat="1" ht="63.75" customHeight="1" x14ac:dyDescent="0.25">
      <c r="A42" s="58">
        <v>31</v>
      </c>
      <c r="B42" s="89" t="s">
        <v>157</v>
      </c>
      <c r="C42" s="93" t="s">
        <v>145</v>
      </c>
      <c r="D42" s="88"/>
      <c r="E42" s="88"/>
      <c r="F42" s="88"/>
      <c r="G42" s="92" t="s">
        <v>75</v>
      </c>
      <c r="H42" s="88"/>
      <c r="I42" s="88"/>
      <c r="J42" s="88"/>
      <c r="K42" s="88">
        <v>6</v>
      </c>
      <c r="L42" s="104">
        <f>K42*5</f>
        <v>30</v>
      </c>
      <c r="M42" s="94"/>
      <c r="N42" s="90">
        <f>I42*K42</f>
        <v>0</v>
      </c>
      <c r="O42" s="90">
        <f>J42*K42</f>
        <v>0</v>
      </c>
      <c r="P42" s="96" t="s">
        <v>149</v>
      </c>
    </row>
    <row r="43" spans="1:16" s="26" customFormat="1" ht="23.25" customHeight="1" x14ac:dyDescent="0.25">
      <c r="A43" s="54" t="s">
        <v>156</v>
      </c>
      <c r="B43" s="14"/>
      <c r="C43" s="1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5"/>
    </row>
    <row r="44" spans="1:16" s="87" customFormat="1" ht="62.25" customHeight="1" x14ac:dyDescent="0.25">
      <c r="A44" s="58">
        <v>32</v>
      </c>
      <c r="B44" s="89" t="s">
        <v>130</v>
      </c>
      <c r="C44" s="93" t="s">
        <v>83</v>
      </c>
      <c r="D44" s="88"/>
      <c r="E44" s="88"/>
      <c r="F44" s="88"/>
      <c r="G44" s="92" t="s">
        <v>81</v>
      </c>
      <c r="H44" s="88"/>
      <c r="I44" s="88"/>
      <c r="J44" s="88"/>
      <c r="K44" s="88">
        <v>40</v>
      </c>
      <c r="L44" s="104">
        <f>K44*10</f>
        <v>400</v>
      </c>
      <c r="M44" s="94"/>
      <c r="N44" s="90">
        <f t="shared" ref="N44:N59" si="8">I44*K44</f>
        <v>0</v>
      </c>
      <c r="O44" s="90">
        <f t="shared" si="4"/>
        <v>0</v>
      </c>
      <c r="P44" s="95"/>
    </row>
    <row r="45" spans="1:16" s="32" customFormat="1" ht="69" customHeight="1" x14ac:dyDescent="0.25">
      <c r="A45" s="58">
        <v>33</v>
      </c>
      <c r="B45" s="12" t="s">
        <v>82</v>
      </c>
      <c r="C45" s="29" t="s">
        <v>83</v>
      </c>
      <c r="D45" s="11"/>
      <c r="E45" s="11"/>
      <c r="F45" s="11"/>
      <c r="G45" s="19" t="s">
        <v>81</v>
      </c>
      <c r="H45" s="11"/>
      <c r="I45" s="11"/>
      <c r="J45" s="11"/>
      <c r="K45" s="88">
        <v>20</v>
      </c>
      <c r="L45" s="104">
        <f>K45*10</f>
        <v>200</v>
      </c>
      <c r="M45" s="55"/>
      <c r="N45" s="90">
        <f t="shared" si="8"/>
        <v>0</v>
      </c>
      <c r="O45" s="90">
        <f t="shared" si="4"/>
        <v>0</v>
      </c>
      <c r="P45" s="95"/>
    </row>
    <row r="46" spans="1:16" s="26" customFormat="1" ht="90" customHeight="1" x14ac:dyDescent="0.25">
      <c r="A46" s="58">
        <v>34</v>
      </c>
      <c r="B46" s="12" t="s">
        <v>54</v>
      </c>
      <c r="C46" s="29" t="s">
        <v>52</v>
      </c>
      <c r="D46" s="11"/>
      <c r="E46" s="11"/>
      <c r="F46" s="11"/>
      <c r="G46" s="19" t="s">
        <v>53</v>
      </c>
      <c r="H46" s="11"/>
      <c r="I46" s="11"/>
      <c r="J46" s="11"/>
      <c r="K46" s="88">
        <v>64</v>
      </c>
      <c r="L46" s="104">
        <f>K46*5</f>
        <v>320</v>
      </c>
      <c r="M46" s="55"/>
      <c r="N46" s="90">
        <f t="shared" si="8"/>
        <v>0</v>
      </c>
      <c r="O46" s="90">
        <f t="shared" si="4"/>
        <v>0</v>
      </c>
      <c r="P46" s="95"/>
    </row>
    <row r="47" spans="1:16" s="27" customFormat="1" ht="57.75" customHeight="1" x14ac:dyDescent="0.25">
      <c r="A47" s="58">
        <v>35</v>
      </c>
      <c r="B47" s="12" t="s">
        <v>58</v>
      </c>
      <c r="C47" s="29" t="s">
        <v>56</v>
      </c>
      <c r="D47" s="11"/>
      <c r="E47" s="11"/>
      <c r="F47" s="11"/>
      <c r="G47" s="19" t="s">
        <v>57</v>
      </c>
      <c r="H47" s="11"/>
      <c r="I47" s="11"/>
      <c r="J47" s="11"/>
      <c r="K47" s="88">
        <v>25</v>
      </c>
      <c r="L47" s="104">
        <f>K47*2.7</f>
        <v>67.5</v>
      </c>
      <c r="M47" s="55"/>
      <c r="N47" s="90">
        <f t="shared" si="8"/>
        <v>0</v>
      </c>
      <c r="O47" s="90">
        <f t="shared" si="4"/>
        <v>0</v>
      </c>
      <c r="P47" s="96" t="s">
        <v>149</v>
      </c>
    </row>
    <row r="48" spans="1:16" s="28" customFormat="1" ht="54.75" customHeight="1" x14ac:dyDescent="0.25">
      <c r="A48" s="58">
        <v>36</v>
      </c>
      <c r="B48" s="12" t="s">
        <v>69</v>
      </c>
      <c r="C48" s="29" t="s">
        <v>70</v>
      </c>
      <c r="D48" s="11"/>
      <c r="E48" s="11"/>
      <c r="F48" s="11"/>
      <c r="G48" s="19" t="s">
        <v>57</v>
      </c>
      <c r="H48" s="11"/>
      <c r="I48" s="11"/>
      <c r="J48" s="11"/>
      <c r="K48" s="88">
        <v>32</v>
      </c>
      <c r="L48" s="104">
        <f>K48*2.7</f>
        <v>86.4</v>
      </c>
      <c r="M48" s="55"/>
      <c r="N48" s="90">
        <f t="shared" si="8"/>
        <v>0</v>
      </c>
      <c r="O48" s="90">
        <f t="shared" si="4"/>
        <v>0</v>
      </c>
      <c r="P48" s="96" t="s">
        <v>149</v>
      </c>
    </row>
    <row r="49" spans="1:16" s="87" customFormat="1" ht="54.75" customHeight="1" x14ac:dyDescent="0.25">
      <c r="A49" s="58">
        <v>37</v>
      </c>
      <c r="B49" s="89" t="s">
        <v>172</v>
      </c>
      <c r="C49" s="93" t="s">
        <v>70</v>
      </c>
      <c r="D49" s="88"/>
      <c r="E49" s="88"/>
      <c r="F49" s="88"/>
      <c r="G49" s="92" t="s">
        <v>57</v>
      </c>
      <c r="H49" s="88"/>
      <c r="I49" s="88"/>
      <c r="J49" s="88"/>
      <c r="K49" s="88">
        <v>170</v>
      </c>
      <c r="L49" s="104">
        <f>K49*2.7</f>
        <v>459.00000000000006</v>
      </c>
      <c r="M49" s="94"/>
      <c r="N49" s="90">
        <f t="shared" si="8"/>
        <v>0</v>
      </c>
      <c r="O49" s="90">
        <f t="shared" si="4"/>
        <v>0</v>
      </c>
      <c r="P49" s="96"/>
    </row>
    <row r="50" spans="1:16" s="28" customFormat="1" ht="45" customHeight="1" x14ac:dyDescent="0.25">
      <c r="A50" s="58">
        <v>38</v>
      </c>
      <c r="B50" s="12" t="s">
        <v>62</v>
      </c>
      <c r="C50" s="29" t="s">
        <v>65</v>
      </c>
      <c r="D50" s="11"/>
      <c r="E50" s="11"/>
      <c r="F50" s="11"/>
      <c r="G50" s="19" t="s">
        <v>63</v>
      </c>
      <c r="H50" s="11"/>
      <c r="I50" s="11"/>
      <c r="J50" s="11"/>
      <c r="K50" s="94">
        <v>730</v>
      </c>
      <c r="L50" s="104">
        <f>K50</f>
        <v>730</v>
      </c>
      <c r="M50" s="55"/>
      <c r="N50" s="90">
        <f t="shared" si="8"/>
        <v>0</v>
      </c>
      <c r="O50" s="90">
        <f t="shared" si="4"/>
        <v>0</v>
      </c>
      <c r="P50" s="96" t="s">
        <v>149</v>
      </c>
    </row>
    <row r="51" spans="1:16" s="28" customFormat="1" ht="52.5" customHeight="1" x14ac:dyDescent="0.25">
      <c r="A51" s="58">
        <v>39</v>
      </c>
      <c r="B51" s="12" t="s">
        <v>66</v>
      </c>
      <c r="C51" s="29" t="s">
        <v>64</v>
      </c>
      <c r="D51" s="11"/>
      <c r="E51" s="11"/>
      <c r="F51" s="11"/>
      <c r="G51" s="19" t="s">
        <v>63</v>
      </c>
      <c r="H51" s="11"/>
      <c r="I51" s="11"/>
      <c r="J51" s="11"/>
      <c r="K51" s="94">
        <v>20</v>
      </c>
      <c r="L51" s="104">
        <f>K51</f>
        <v>20</v>
      </c>
      <c r="M51" s="55"/>
      <c r="N51" s="90">
        <f t="shared" si="8"/>
        <v>0</v>
      </c>
      <c r="O51" s="90">
        <f t="shared" si="4"/>
        <v>0</v>
      </c>
      <c r="P51" s="96" t="s">
        <v>149</v>
      </c>
    </row>
    <row r="52" spans="1:16" s="27" customFormat="1" ht="65.25" customHeight="1" x14ac:dyDescent="0.25">
      <c r="A52" s="58">
        <v>40</v>
      </c>
      <c r="B52" s="12" t="s">
        <v>67</v>
      </c>
      <c r="C52" s="29" t="s">
        <v>55</v>
      </c>
      <c r="D52" s="11"/>
      <c r="E52" s="11"/>
      <c r="F52" s="11"/>
      <c r="G52" s="19" t="s">
        <v>53</v>
      </c>
      <c r="H52" s="11"/>
      <c r="I52" s="11"/>
      <c r="J52" s="11"/>
      <c r="K52" s="88">
        <v>2</v>
      </c>
      <c r="L52" s="104">
        <f>K52*5</f>
        <v>10</v>
      </c>
      <c r="M52" s="55"/>
      <c r="N52" s="90">
        <f t="shared" si="8"/>
        <v>0</v>
      </c>
      <c r="O52" s="90">
        <f t="shared" si="4"/>
        <v>0</v>
      </c>
      <c r="P52" s="95"/>
    </row>
    <row r="53" spans="1:16" s="28" customFormat="1" ht="50.25" customHeight="1" x14ac:dyDescent="0.25">
      <c r="A53" s="58">
        <v>41</v>
      </c>
      <c r="B53" s="12" t="s">
        <v>68</v>
      </c>
      <c r="C53" s="29" t="s">
        <v>64</v>
      </c>
      <c r="D53" s="11"/>
      <c r="E53" s="11"/>
      <c r="F53" s="11"/>
      <c r="G53" s="19" t="s">
        <v>53</v>
      </c>
      <c r="H53" s="11"/>
      <c r="I53" s="11"/>
      <c r="J53" s="11"/>
      <c r="K53" s="88">
        <v>2</v>
      </c>
      <c r="L53" s="104">
        <f>K53*5</f>
        <v>10</v>
      </c>
      <c r="M53" s="55"/>
      <c r="N53" s="90">
        <f t="shared" si="8"/>
        <v>0</v>
      </c>
      <c r="O53" s="90">
        <f t="shared" si="4"/>
        <v>0</v>
      </c>
      <c r="P53" s="95"/>
    </row>
    <row r="54" spans="1:16" s="26" customFormat="1" ht="72.75" customHeight="1" x14ac:dyDescent="0.25">
      <c r="A54" s="58">
        <v>42</v>
      </c>
      <c r="B54" s="12" t="s">
        <v>59</v>
      </c>
      <c r="C54" s="29" t="s">
        <v>60</v>
      </c>
      <c r="D54" s="11"/>
      <c r="E54" s="11"/>
      <c r="F54" s="11"/>
      <c r="G54" s="19" t="s">
        <v>61</v>
      </c>
      <c r="H54" s="11"/>
      <c r="I54" s="11"/>
      <c r="J54" s="11"/>
      <c r="K54" s="88">
        <v>1</v>
      </c>
      <c r="L54" s="104">
        <f>K54*10</f>
        <v>10</v>
      </c>
      <c r="M54" s="55"/>
      <c r="N54" s="90">
        <f t="shared" si="8"/>
        <v>0</v>
      </c>
      <c r="O54" s="90">
        <f t="shared" si="4"/>
        <v>0</v>
      </c>
      <c r="P54" s="95"/>
    </row>
    <row r="55" spans="1:16" s="30" customFormat="1" ht="64.5" customHeight="1" x14ac:dyDescent="0.25">
      <c r="A55" s="58">
        <v>43</v>
      </c>
      <c r="B55" s="12" t="s">
        <v>73</v>
      </c>
      <c r="C55" s="29" t="s">
        <v>80</v>
      </c>
      <c r="D55" s="11"/>
      <c r="E55" s="11"/>
      <c r="F55" s="11"/>
      <c r="G55" s="19" t="s">
        <v>75</v>
      </c>
      <c r="H55" s="11"/>
      <c r="I55" s="11"/>
      <c r="J55" s="11"/>
      <c r="K55" s="88">
        <v>10</v>
      </c>
      <c r="L55" s="104">
        <f>K55*5</f>
        <v>50</v>
      </c>
      <c r="M55" s="55"/>
      <c r="N55" s="90">
        <f t="shared" si="8"/>
        <v>0</v>
      </c>
      <c r="O55" s="90">
        <f t="shared" si="4"/>
        <v>0</v>
      </c>
      <c r="P55" s="95"/>
    </row>
    <row r="56" spans="1:16" s="32" customFormat="1" ht="64.5" customHeight="1" x14ac:dyDescent="0.25">
      <c r="A56" s="58">
        <v>44</v>
      </c>
      <c r="B56" s="12" t="s">
        <v>85</v>
      </c>
      <c r="C56" s="29" t="s">
        <v>86</v>
      </c>
      <c r="D56" s="11"/>
      <c r="E56" s="11"/>
      <c r="F56" s="11"/>
      <c r="G56" s="19" t="s">
        <v>84</v>
      </c>
      <c r="H56" s="11"/>
      <c r="I56" s="11"/>
      <c r="J56" s="11"/>
      <c r="K56" s="88">
        <v>10</v>
      </c>
      <c r="L56" s="104">
        <f>K56*4</f>
        <v>40</v>
      </c>
      <c r="M56" s="55"/>
      <c r="N56" s="90">
        <f t="shared" si="8"/>
        <v>0</v>
      </c>
      <c r="O56" s="90">
        <f t="shared" si="4"/>
        <v>0</v>
      </c>
      <c r="P56" s="95"/>
    </row>
    <row r="57" spans="1:16" s="30" customFormat="1" ht="55.5" customHeight="1" x14ac:dyDescent="0.25">
      <c r="A57" s="58">
        <v>45</v>
      </c>
      <c r="B57" s="12" t="s">
        <v>74</v>
      </c>
      <c r="C57" s="29" t="s">
        <v>80</v>
      </c>
      <c r="D57" s="11"/>
      <c r="E57" s="11"/>
      <c r="F57" s="11"/>
      <c r="G57" s="19" t="s">
        <v>76</v>
      </c>
      <c r="H57" s="11"/>
      <c r="I57" s="11"/>
      <c r="J57" s="11"/>
      <c r="K57" s="88">
        <v>2</v>
      </c>
      <c r="L57" s="104">
        <f>K57*10</f>
        <v>20</v>
      </c>
      <c r="M57" s="55"/>
      <c r="N57" s="90">
        <f t="shared" si="8"/>
        <v>0</v>
      </c>
      <c r="O57" s="90">
        <f t="shared" si="4"/>
        <v>0</v>
      </c>
      <c r="P57" s="95"/>
    </row>
    <row r="58" spans="1:16" s="31" customFormat="1" ht="55.5" customHeight="1" x14ac:dyDescent="0.25">
      <c r="A58" s="58">
        <v>46</v>
      </c>
      <c r="B58" s="12" t="s">
        <v>77</v>
      </c>
      <c r="C58" s="29" t="s">
        <v>78</v>
      </c>
      <c r="D58" s="11"/>
      <c r="E58" s="11"/>
      <c r="F58" s="11"/>
      <c r="G58" s="19" t="s">
        <v>79</v>
      </c>
      <c r="H58" s="11"/>
      <c r="I58" s="11"/>
      <c r="J58" s="11"/>
      <c r="K58" s="88">
        <v>32</v>
      </c>
      <c r="L58" s="104">
        <f>K58*2</f>
        <v>64</v>
      </c>
      <c r="M58" s="55"/>
      <c r="N58" s="90">
        <f t="shared" si="8"/>
        <v>0</v>
      </c>
      <c r="O58" s="90">
        <f t="shared" si="4"/>
        <v>0</v>
      </c>
      <c r="P58" s="95"/>
    </row>
    <row r="59" spans="1:16" s="28" customFormat="1" ht="92.25" customHeight="1" x14ac:dyDescent="0.25">
      <c r="A59" s="58">
        <v>47</v>
      </c>
      <c r="B59" s="12" t="s">
        <v>71</v>
      </c>
      <c r="C59" s="29" t="s">
        <v>72</v>
      </c>
      <c r="D59" s="11"/>
      <c r="E59" s="11"/>
      <c r="F59" s="11"/>
      <c r="G59" s="19" t="s">
        <v>61</v>
      </c>
      <c r="H59" s="11"/>
      <c r="I59" s="11"/>
      <c r="J59" s="11"/>
      <c r="K59" s="88">
        <v>40</v>
      </c>
      <c r="L59" s="104">
        <f>K59*10</f>
        <v>400</v>
      </c>
      <c r="M59" s="55"/>
      <c r="N59" s="90">
        <f t="shared" si="8"/>
        <v>0</v>
      </c>
      <c r="O59" s="90">
        <f t="shared" si="4"/>
        <v>0</v>
      </c>
      <c r="P59" s="95"/>
    </row>
    <row r="60" spans="1:16" ht="23.25" customHeight="1" x14ac:dyDescent="0.25">
      <c r="A60" s="54" t="s">
        <v>38</v>
      </c>
      <c r="B60" s="14"/>
      <c r="C60" s="15"/>
      <c r="D60" s="16"/>
      <c r="E60" s="17"/>
      <c r="F60" s="15"/>
      <c r="G60" s="15"/>
      <c r="H60" s="15"/>
      <c r="I60" s="15"/>
      <c r="J60" s="15"/>
      <c r="K60" s="51"/>
      <c r="L60" s="102"/>
      <c r="M60" s="18"/>
      <c r="N60" s="15"/>
      <c r="O60" s="15"/>
      <c r="P60" s="15"/>
    </row>
    <row r="61" spans="1:16" ht="114.75" customHeight="1" x14ac:dyDescent="0.25">
      <c r="A61" s="58">
        <v>48</v>
      </c>
      <c r="B61" s="12" t="s">
        <v>39</v>
      </c>
      <c r="C61" s="29" t="s">
        <v>90</v>
      </c>
      <c r="D61" s="11"/>
      <c r="E61" s="11"/>
      <c r="F61" s="11"/>
      <c r="G61" s="19" t="s">
        <v>40</v>
      </c>
      <c r="H61" s="11"/>
      <c r="I61" s="11"/>
      <c r="J61" s="11"/>
      <c r="K61" s="88">
        <v>43</v>
      </c>
      <c r="L61" s="104">
        <f>K61*5</f>
        <v>215</v>
      </c>
      <c r="M61" s="55"/>
      <c r="N61" s="90">
        <f t="shared" ref="N61:N69" si="9">I61*K61</f>
        <v>0</v>
      </c>
      <c r="O61" s="90">
        <f t="shared" si="4"/>
        <v>0</v>
      </c>
      <c r="P61" s="95"/>
    </row>
    <row r="62" spans="1:16" s="32" customFormat="1" ht="126" customHeight="1" x14ac:dyDescent="0.25">
      <c r="A62" s="58">
        <v>49</v>
      </c>
      <c r="B62" s="12" t="s">
        <v>92</v>
      </c>
      <c r="C62" s="29" t="s">
        <v>91</v>
      </c>
      <c r="D62" s="11"/>
      <c r="E62" s="11"/>
      <c r="F62" s="11"/>
      <c r="G62" s="19" t="s">
        <v>40</v>
      </c>
      <c r="H62" s="11"/>
      <c r="I62" s="11"/>
      <c r="J62" s="11"/>
      <c r="K62" s="88">
        <v>20</v>
      </c>
      <c r="L62" s="104">
        <f>K62*5</f>
        <v>100</v>
      </c>
      <c r="M62" s="55"/>
      <c r="N62" s="90">
        <f t="shared" si="9"/>
        <v>0</v>
      </c>
      <c r="O62" s="90">
        <f t="shared" si="4"/>
        <v>0</v>
      </c>
      <c r="P62" s="95"/>
    </row>
    <row r="63" spans="1:16" ht="93" customHeight="1" x14ac:dyDescent="0.25">
      <c r="A63" s="58">
        <v>50</v>
      </c>
      <c r="B63" s="12" t="s">
        <v>42</v>
      </c>
      <c r="C63" s="29" t="s">
        <v>127</v>
      </c>
      <c r="D63" s="11"/>
      <c r="E63" s="11"/>
      <c r="F63" s="11"/>
      <c r="G63" s="19" t="s">
        <v>41</v>
      </c>
      <c r="H63" s="11"/>
      <c r="I63" s="11"/>
      <c r="J63" s="11"/>
      <c r="K63" s="88">
        <v>15</v>
      </c>
      <c r="L63" s="104">
        <f>K63*7</f>
        <v>105</v>
      </c>
      <c r="M63" s="55"/>
      <c r="N63" s="90">
        <f t="shared" si="9"/>
        <v>0</v>
      </c>
      <c r="O63" s="90">
        <f t="shared" si="4"/>
        <v>0</v>
      </c>
      <c r="P63" s="95"/>
    </row>
    <row r="64" spans="1:16" s="32" customFormat="1" ht="66.75" customHeight="1" x14ac:dyDescent="0.25">
      <c r="A64" s="58">
        <v>51</v>
      </c>
      <c r="B64" s="12" t="s">
        <v>87</v>
      </c>
      <c r="C64" s="29" t="s">
        <v>88</v>
      </c>
      <c r="D64" s="11"/>
      <c r="E64" s="11"/>
      <c r="F64" s="11"/>
      <c r="G64" s="19" t="s">
        <v>89</v>
      </c>
      <c r="H64" s="11"/>
      <c r="I64" s="11"/>
      <c r="J64" s="11"/>
      <c r="K64" s="88">
        <v>20</v>
      </c>
      <c r="L64" s="104">
        <f>K64*10</f>
        <v>200</v>
      </c>
      <c r="M64" s="55"/>
      <c r="N64" s="90">
        <f t="shared" si="9"/>
        <v>0</v>
      </c>
      <c r="O64" s="90">
        <f t="shared" si="4"/>
        <v>0</v>
      </c>
      <c r="P64" s="95"/>
    </row>
    <row r="65" spans="1:16" s="22" customFormat="1" ht="52.5" customHeight="1" x14ac:dyDescent="0.25">
      <c r="A65" s="58">
        <v>52</v>
      </c>
      <c r="B65" s="12" t="s">
        <v>43</v>
      </c>
      <c r="C65" s="29" t="s">
        <v>44</v>
      </c>
      <c r="D65" s="11"/>
      <c r="E65" s="11"/>
      <c r="F65" s="11"/>
      <c r="G65" s="19" t="s">
        <v>15</v>
      </c>
      <c r="H65" s="11"/>
      <c r="I65" s="11"/>
      <c r="J65" s="11"/>
      <c r="K65" s="88">
        <v>8</v>
      </c>
      <c r="L65" s="104">
        <f>K65*5</f>
        <v>40</v>
      </c>
      <c r="M65" s="55"/>
      <c r="N65" s="90">
        <f t="shared" si="9"/>
        <v>0</v>
      </c>
      <c r="O65" s="90">
        <f t="shared" si="4"/>
        <v>0</v>
      </c>
      <c r="P65" s="96" t="s">
        <v>149</v>
      </c>
    </row>
    <row r="66" spans="1:16" s="24" customFormat="1" ht="92.25" customHeight="1" x14ac:dyDescent="0.25">
      <c r="A66" s="58">
        <v>53</v>
      </c>
      <c r="B66" s="12" t="s">
        <v>45</v>
      </c>
      <c r="C66" s="29" t="s">
        <v>47</v>
      </c>
      <c r="D66" s="11"/>
      <c r="E66" s="11"/>
      <c r="F66" s="11"/>
      <c r="G66" s="19" t="s">
        <v>15</v>
      </c>
      <c r="H66" s="11"/>
      <c r="I66" s="11"/>
      <c r="J66" s="11"/>
      <c r="K66" s="88">
        <v>40</v>
      </c>
      <c r="L66" s="104">
        <f>K66*5</f>
        <v>200</v>
      </c>
      <c r="M66" s="55"/>
      <c r="N66" s="90">
        <f t="shared" si="9"/>
        <v>0</v>
      </c>
      <c r="O66" s="90">
        <f t="shared" si="4"/>
        <v>0</v>
      </c>
      <c r="P66" s="95"/>
    </row>
    <row r="67" spans="1:16" s="5" customFormat="1" ht="81" customHeight="1" x14ac:dyDescent="0.25">
      <c r="A67" s="58">
        <v>54</v>
      </c>
      <c r="B67" s="12" t="s">
        <v>46</v>
      </c>
      <c r="C67" s="29" t="s">
        <v>48</v>
      </c>
      <c r="D67" s="11"/>
      <c r="E67" s="11"/>
      <c r="F67" s="11"/>
      <c r="G67" s="19" t="s">
        <v>49</v>
      </c>
      <c r="H67" s="11"/>
      <c r="I67" s="11"/>
      <c r="J67" s="11"/>
      <c r="K67" s="88">
        <v>5</v>
      </c>
      <c r="L67" s="104">
        <f>K67*20</f>
        <v>100</v>
      </c>
      <c r="M67" s="55"/>
      <c r="N67" s="90">
        <f t="shared" si="9"/>
        <v>0</v>
      </c>
      <c r="O67" s="90">
        <f t="shared" si="4"/>
        <v>0</v>
      </c>
      <c r="P67" s="95"/>
    </row>
    <row r="68" spans="1:16" s="87" customFormat="1" ht="81" customHeight="1" x14ac:dyDescent="0.25">
      <c r="A68" s="58">
        <v>55</v>
      </c>
      <c r="B68" s="89" t="s">
        <v>173</v>
      </c>
      <c r="C68" s="93" t="s">
        <v>51</v>
      </c>
      <c r="D68" s="88"/>
      <c r="E68" s="88"/>
      <c r="F68" s="88"/>
      <c r="G68" s="92" t="s">
        <v>40</v>
      </c>
      <c r="H68" s="88"/>
      <c r="I68" s="88"/>
      <c r="J68" s="88"/>
      <c r="K68" s="88">
        <v>4</v>
      </c>
      <c r="L68" s="104">
        <f>K68*5</f>
        <v>20</v>
      </c>
      <c r="M68" s="94"/>
      <c r="N68" s="90">
        <f t="shared" si="9"/>
        <v>0</v>
      </c>
      <c r="O68" s="90">
        <f t="shared" si="4"/>
        <v>0</v>
      </c>
      <c r="P68" s="96" t="s">
        <v>149</v>
      </c>
    </row>
    <row r="69" spans="1:16" s="25" customFormat="1" ht="81" customHeight="1" x14ac:dyDescent="0.25">
      <c r="A69" s="58">
        <v>56</v>
      </c>
      <c r="B69" s="12" t="s">
        <v>50</v>
      </c>
      <c r="C69" s="29" t="s">
        <v>51</v>
      </c>
      <c r="D69" s="11"/>
      <c r="E69" s="11"/>
      <c r="F69" s="11"/>
      <c r="G69" s="19" t="s">
        <v>49</v>
      </c>
      <c r="H69" s="11"/>
      <c r="I69" s="11"/>
      <c r="J69" s="11"/>
      <c r="K69" s="88">
        <v>4</v>
      </c>
      <c r="L69" s="104">
        <f>K69*20</f>
        <v>80</v>
      </c>
      <c r="M69" s="55"/>
      <c r="N69" s="90">
        <f t="shared" si="9"/>
        <v>0</v>
      </c>
      <c r="O69" s="90">
        <f t="shared" si="4"/>
        <v>0</v>
      </c>
      <c r="P69" s="95"/>
    </row>
    <row r="70" spans="1:16" s="22" customFormat="1" ht="18" x14ac:dyDescent="0.25">
      <c r="A70" s="52" t="s">
        <v>22</v>
      </c>
      <c r="B70" s="20"/>
      <c r="C70" s="4"/>
      <c r="D70" s="2"/>
      <c r="E70" s="3"/>
      <c r="F70" s="4"/>
      <c r="G70" s="4"/>
      <c r="H70" s="4"/>
      <c r="I70" s="4"/>
      <c r="J70" s="4"/>
      <c r="K70" s="8"/>
      <c r="L70" s="4"/>
      <c r="M70" s="4"/>
      <c r="N70" s="4"/>
      <c r="O70" s="4"/>
      <c r="P70" s="15"/>
    </row>
    <row r="71" spans="1:16" s="22" customFormat="1" ht="76.5" customHeight="1" x14ac:dyDescent="0.25">
      <c r="A71" s="58">
        <v>57</v>
      </c>
      <c r="B71" s="12" t="s">
        <v>20</v>
      </c>
      <c r="C71" s="12" t="s">
        <v>21</v>
      </c>
      <c r="D71" s="11"/>
      <c r="E71" s="11"/>
      <c r="F71" s="11"/>
      <c r="G71" s="19" t="s">
        <v>19</v>
      </c>
      <c r="H71" s="11"/>
      <c r="I71" s="11"/>
      <c r="J71" s="11"/>
      <c r="K71" s="88">
        <v>10</v>
      </c>
      <c r="L71" s="105">
        <f>K71/1.3333</f>
        <v>7.5001875046876174</v>
      </c>
      <c r="M71" s="55"/>
      <c r="N71" s="90">
        <f>I71*K71</f>
        <v>0</v>
      </c>
      <c r="O71" s="90">
        <f t="shared" si="4"/>
        <v>0</v>
      </c>
      <c r="P71" s="99" t="s">
        <v>152</v>
      </c>
    </row>
    <row r="72" spans="1:16" s="22" customFormat="1" ht="78" customHeight="1" x14ac:dyDescent="0.25">
      <c r="A72" s="58">
        <v>58</v>
      </c>
      <c r="B72" s="12" t="s">
        <v>23</v>
      </c>
      <c r="C72" s="12" t="s">
        <v>24</v>
      </c>
      <c r="D72" s="11"/>
      <c r="E72" s="11"/>
      <c r="F72" s="11"/>
      <c r="G72" s="19" t="s">
        <v>19</v>
      </c>
      <c r="H72" s="11"/>
      <c r="I72" s="11"/>
      <c r="J72" s="11"/>
      <c r="K72" s="88">
        <v>12</v>
      </c>
      <c r="L72" s="105">
        <f>K72/1.33333333</f>
        <v>9.0000000225000001</v>
      </c>
      <c r="M72" s="55"/>
      <c r="N72" s="90">
        <f t="shared" ref="N72:N73" si="10">I72*K72</f>
        <v>0</v>
      </c>
      <c r="O72" s="90">
        <f t="shared" si="4"/>
        <v>0</v>
      </c>
      <c r="P72" s="95"/>
    </row>
    <row r="73" spans="1:16" s="22" customFormat="1" ht="63" customHeight="1" x14ac:dyDescent="0.25">
      <c r="A73" s="58">
        <v>59</v>
      </c>
      <c r="B73" s="12" t="s">
        <v>26</v>
      </c>
      <c r="C73" s="12" t="s">
        <v>25</v>
      </c>
      <c r="D73" s="11"/>
      <c r="E73" s="11"/>
      <c r="F73" s="11"/>
      <c r="G73" s="19" t="s">
        <v>19</v>
      </c>
      <c r="H73" s="11"/>
      <c r="I73" s="11"/>
      <c r="J73" s="88"/>
      <c r="K73" s="88">
        <v>12</v>
      </c>
      <c r="L73" s="105">
        <f>K73/1.333333</f>
        <v>9.000002250000561</v>
      </c>
      <c r="M73" s="55"/>
      <c r="N73" s="90">
        <f t="shared" si="10"/>
        <v>0</v>
      </c>
      <c r="O73" s="90">
        <f t="shared" si="4"/>
        <v>0</v>
      </c>
      <c r="P73" s="95"/>
    </row>
    <row r="74" spans="1:16" s="22" customFormat="1" ht="18" x14ac:dyDescent="0.25">
      <c r="A74" s="54" t="s">
        <v>29</v>
      </c>
      <c r="B74" s="48"/>
      <c r="C74" s="4"/>
      <c r="D74" s="2"/>
      <c r="E74" s="3"/>
      <c r="F74" s="4"/>
      <c r="G74" s="4"/>
      <c r="H74" s="4"/>
      <c r="I74" s="4"/>
      <c r="J74" s="4"/>
      <c r="K74" s="8"/>
      <c r="L74" s="4"/>
      <c r="M74" s="4"/>
      <c r="N74" s="4"/>
      <c r="O74" s="4"/>
      <c r="P74" s="15"/>
    </row>
    <row r="75" spans="1:16" s="22" customFormat="1" ht="59.25" customHeight="1" x14ac:dyDescent="0.25">
      <c r="A75" s="58">
        <v>60</v>
      </c>
      <c r="B75" s="12" t="s">
        <v>30</v>
      </c>
      <c r="C75" s="29" t="s">
        <v>36</v>
      </c>
      <c r="D75" s="11"/>
      <c r="E75" s="11"/>
      <c r="F75" s="11"/>
      <c r="G75" s="19" t="s">
        <v>33</v>
      </c>
      <c r="H75" s="11"/>
      <c r="I75" s="11"/>
      <c r="J75" s="11"/>
      <c r="K75" s="88">
        <v>5</v>
      </c>
      <c r="L75" s="104">
        <f>K75/2</f>
        <v>2.5</v>
      </c>
      <c r="M75" s="55"/>
      <c r="N75" s="90">
        <f>I75*K75</f>
        <v>0</v>
      </c>
      <c r="O75" s="90">
        <f t="shared" si="4"/>
        <v>0</v>
      </c>
      <c r="P75" s="95"/>
    </row>
    <row r="76" spans="1:16" s="22" customFormat="1" ht="81" customHeight="1" x14ac:dyDescent="0.25">
      <c r="A76" s="58">
        <v>61</v>
      </c>
      <c r="B76" s="12" t="s">
        <v>31</v>
      </c>
      <c r="C76" s="29" t="s">
        <v>34</v>
      </c>
      <c r="D76" s="11"/>
      <c r="E76" s="11"/>
      <c r="F76" s="11"/>
      <c r="G76" s="19" t="s">
        <v>19</v>
      </c>
      <c r="H76" s="11"/>
      <c r="I76" s="11"/>
      <c r="J76" s="11"/>
      <c r="K76" s="88">
        <v>10</v>
      </c>
      <c r="L76" s="105">
        <f>K76/1.333333</f>
        <v>7.5000018750004678</v>
      </c>
      <c r="M76" s="55"/>
      <c r="N76" s="90">
        <f t="shared" ref="N76:N78" si="11">I76*K76</f>
        <v>0</v>
      </c>
      <c r="O76" s="90">
        <f t="shared" si="4"/>
        <v>0</v>
      </c>
      <c r="P76" s="95"/>
    </row>
    <row r="77" spans="1:16" s="22" customFormat="1" ht="60.75" customHeight="1" x14ac:dyDescent="0.25">
      <c r="A77" s="58">
        <v>62</v>
      </c>
      <c r="B77" s="12" t="s">
        <v>32</v>
      </c>
      <c r="C77" s="29" t="s">
        <v>35</v>
      </c>
      <c r="D77" s="11"/>
      <c r="E77" s="11"/>
      <c r="F77" s="11"/>
      <c r="G77" s="19" t="s">
        <v>19</v>
      </c>
      <c r="H77" s="11"/>
      <c r="I77" s="11"/>
      <c r="J77" s="11"/>
      <c r="K77" s="88">
        <v>20</v>
      </c>
      <c r="L77" s="105">
        <f>K77/1.333333</f>
        <v>15.000003750000936</v>
      </c>
      <c r="M77" s="55"/>
      <c r="N77" s="90">
        <f t="shared" si="11"/>
        <v>0</v>
      </c>
      <c r="O77" s="90">
        <f t="shared" si="4"/>
        <v>0</v>
      </c>
      <c r="P77" s="95"/>
    </row>
    <row r="78" spans="1:16" s="22" customFormat="1" ht="69.75" customHeight="1" x14ac:dyDescent="0.25">
      <c r="A78" s="58">
        <v>63</v>
      </c>
      <c r="B78" s="49" t="s">
        <v>37</v>
      </c>
      <c r="C78" s="29" t="s">
        <v>35</v>
      </c>
      <c r="D78" s="11"/>
      <c r="E78" s="11"/>
      <c r="F78" s="11"/>
      <c r="G78" s="19" t="s">
        <v>19</v>
      </c>
      <c r="H78" s="11"/>
      <c r="I78" s="11"/>
      <c r="J78" s="11"/>
      <c r="K78" s="88">
        <v>5</v>
      </c>
      <c r="L78" s="105">
        <f>K78/1.3333333</f>
        <v>3.750000093750002</v>
      </c>
      <c r="M78" s="55"/>
      <c r="N78" s="90">
        <f t="shared" si="11"/>
        <v>0</v>
      </c>
      <c r="O78" s="90">
        <f t="shared" si="4"/>
        <v>0</v>
      </c>
      <c r="P78" s="95"/>
    </row>
    <row r="79" spans="1:16" ht="15.75" x14ac:dyDescent="0.25">
      <c r="A79" s="54" t="s">
        <v>11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5"/>
    </row>
    <row r="80" spans="1:16" ht="72.75" customHeight="1" x14ac:dyDescent="0.25">
      <c r="A80" s="58">
        <v>64</v>
      </c>
      <c r="B80" s="49" t="s">
        <v>174</v>
      </c>
      <c r="C80" s="109" t="s">
        <v>12</v>
      </c>
      <c r="D80" s="58"/>
      <c r="E80" s="58"/>
      <c r="F80" s="58"/>
      <c r="G80" s="92" t="s">
        <v>14</v>
      </c>
      <c r="H80" s="58"/>
      <c r="I80" s="58"/>
      <c r="J80" s="58"/>
      <c r="K80" s="58">
        <v>215</v>
      </c>
      <c r="L80" s="105">
        <f>K80*2</f>
        <v>430</v>
      </c>
      <c r="M80" s="94"/>
      <c r="N80" s="110">
        <f>I80*K80</f>
        <v>0</v>
      </c>
      <c r="O80" s="110">
        <f t="shared" si="4"/>
        <v>0</v>
      </c>
      <c r="P80" s="110"/>
    </row>
    <row r="81" spans="1:16" ht="21" customHeight="1" x14ac:dyDescent="0.25">
      <c r="A81" s="54" t="s">
        <v>16</v>
      </c>
      <c r="B81" s="14"/>
      <c r="C81" s="33"/>
      <c r="D81" s="16"/>
      <c r="E81" s="17"/>
      <c r="F81" s="15"/>
      <c r="G81" s="15"/>
      <c r="H81" s="15"/>
      <c r="I81" s="15"/>
      <c r="J81" s="91"/>
      <c r="K81" s="91"/>
      <c r="L81" s="102"/>
      <c r="M81" s="18"/>
      <c r="N81" s="15"/>
      <c r="O81" s="15"/>
      <c r="P81" s="91"/>
    </row>
    <row r="82" spans="1:16" ht="53.25" customHeight="1" x14ac:dyDescent="0.25">
      <c r="A82" s="58">
        <v>65</v>
      </c>
      <c r="B82" s="12" t="s">
        <v>17</v>
      </c>
      <c r="C82" s="34">
        <v>0.33</v>
      </c>
      <c r="D82" s="11"/>
      <c r="E82" s="11"/>
      <c r="F82" s="11"/>
      <c r="G82" s="19" t="s">
        <v>175</v>
      </c>
      <c r="H82" s="11"/>
      <c r="I82" s="11"/>
      <c r="J82" s="11"/>
      <c r="K82" s="88">
        <v>160</v>
      </c>
      <c r="L82" s="104">
        <f>K82</f>
        <v>160</v>
      </c>
      <c r="M82" s="55"/>
      <c r="N82" s="90">
        <f>I82*K82</f>
        <v>0</v>
      </c>
      <c r="O82" s="90">
        <f t="shared" si="4"/>
        <v>0</v>
      </c>
      <c r="P82" s="95"/>
    </row>
    <row r="83" spans="1:16" s="21" customFormat="1" ht="21" customHeight="1" x14ac:dyDescent="0.25">
      <c r="A83" s="58">
        <v>66</v>
      </c>
      <c r="B83" s="12" t="s">
        <v>18</v>
      </c>
      <c r="C83" s="109"/>
      <c r="D83" s="11"/>
      <c r="E83" s="11"/>
      <c r="F83" s="11"/>
      <c r="G83" s="19" t="s">
        <v>13</v>
      </c>
      <c r="H83" s="11"/>
      <c r="I83" s="11"/>
      <c r="J83" s="11"/>
      <c r="K83" s="88">
        <v>2</v>
      </c>
      <c r="L83" s="104">
        <f>K83</f>
        <v>2</v>
      </c>
      <c r="M83" s="55"/>
      <c r="N83" s="90">
        <f t="shared" ref="N83:N85" si="12">I83*K83</f>
        <v>0</v>
      </c>
      <c r="O83" s="90">
        <f t="shared" si="4"/>
        <v>0</v>
      </c>
      <c r="P83" s="95"/>
    </row>
    <row r="84" spans="1:16" ht="35.25" customHeight="1" x14ac:dyDescent="0.25">
      <c r="A84" s="58">
        <v>67</v>
      </c>
      <c r="B84" s="12" t="s">
        <v>160</v>
      </c>
      <c r="C84" s="109" t="s">
        <v>176</v>
      </c>
      <c r="D84" s="11"/>
      <c r="E84" s="11"/>
      <c r="F84" s="11"/>
      <c r="G84" s="19" t="s">
        <v>13</v>
      </c>
      <c r="H84" s="11"/>
      <c r="I84" s="11"/>
      <c r="J84" s="11"/>
      <c r="K84" s="88">
        <v>80</v>
      </c>
      <c r="L84" s="104">
        <f>K84</f>
        <v>80</v>
      </c>
      <c r="M84" s="55"/>
      <c r="N84" s="90">
        <f t="shared" si="12"/>
        <v>0</v>
      </c>
      <c r="O84" s="90">
        <f t="shared" ref="O84:O85" si="13">J84*K84</f>
        <v>0</v>
      </c>
      <c r="P84" s="95"/>
    </row>
    <row r="85" spans="1:16" ht="35.25" customHeight="1" x14ac:dyDescent="0.25">
      <c r="A85" s="58">
        <v>68</v>
      </c>
      <c r="B85" s="89" t="s">
        <v>161</v>
      </c>
      <c r="C85" s="124" t="s">
        <v>177</v>
      </c>
      <c r="D85" s="88"/>
      <c r="E85" s="88"/>
      <c r="F85" s="88"/>
      <c r="G85" s="92" t="s">
        <v>162</v>
      </c>
      <c r="H85" s="106"/>
      <c r="I85" s="106"/>
      <c r="J85" s="106"/>
      <c r="K85" s="88">
        <v>80</v>
      </c>
      <c r="L85" s="104">
        <f>K85</f>
        <v>80</v>
      </c>
      <c r="M85" s="107"/>
      <c r="N85" s="90">
        <f t="shared" si="12"/>
        <v>0</v>
      </c>
      <c r="O85" s="90">
        <f t="shared" si="13"/>
        <v>0</v>
      </c>
      <c r="P85" s="95"/>
    </row>
    <row r="86" spans="1:16" ht="35.25" customHeight="1" x14ac:dyDescent="0.25">
      <c r="A86" s="111" t="s">
        <v>123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0" t="e">
        <f ca="1">SOMMME(N9:N16,N18:N27,N29:N36,N38:N42,N44:N59,N61:N69,N71:N73,N75:N78,N80:N80,N82:N85)</f>
        <v>#NAME?</v>
      </c>
      <c r="O86" s="134" t="e">
        <f ca="1">SOMMME(O9:O16,O18:O27,O29:O36,O38:O42,O44:O59,O61:O69,O71:O73,O75:O78,O80:O80,O82:O85)</f>
        <v>#NAME?</v>
      </c>
      <c r="P86" s="100"/>
    </row>
    <row r="87" spans="1:16" s="87" customFormat="1" ht="35.25" customHeight="1" thickBot="1" x14ac:dyDescent="0.3">
      <c r="A87"/>
      <c r="B87"/>
      <c r="C87"/>
      <c r="D87"/>
      <c r="E87"/>
      <c r="F87"/>
      <c r="G87"/>
      <c r="H87"/>
      <c r="I87"/>
      <c r="J87"/>
      <c r="K87"/>
      <c r="M87" s="47"/>
      <c r="N87"/>
      <c r="O87"/>
      <c r="P87"/>
    </row>
    <row r="88" spans="1:16" ht="48" customHeight="1" x14ac:dyDescent="0.25">
      <c r="A88" s="125" t="s">
        <v>179</v>
      </c>
      <c r="B88" s="126"/>
      <c r="C88" s="126"/>
      <c r="D88" s="126"/>
      <c r="E88" s="126"/>
      <c r="F88" s="126"/>
      <c r="G88" s="126"/>
      <c r="H88" s="126"/>
      <c r="I88" s="127"/>
    </row>
    <row r="89" spans="1:16" x14ac:dyDescent="0.25">
      <c r="A89" s="128"/>
      <c r="B89" s="129"/>
      <c r="C89" s="129"/>
      <c r="D89" s="129"/>
      <c r="E89" s="129"/>
      <c r="F89" s="129"/>
      <c r="G89" s="129"/>
      <c r="H89" s="129"/>
      <c r="I89" s="130"/>
    </row>
    <row r="90" spans="1:16" x14ac:dyDescent="0.25">
      <c r="A90" s="128"/>
      <c r="B90" s="129"/>
      <c r="C90" s="129"/>
      <c r="D90" s="129"/>
      <c r="E90" s="129"/>
      <c r="F90" s="129"/>
      <c r="G90" s="129"/>
      <c r="H90" s="129"/>
      <c r="I90" s="130"/>
    </row>
    <row r="91" spans="1:16" x14ac:dyDescent="0.25">
      <c r="A91" s="128"/>
      <c r="B91" s="129"/>
      <c r="C91" s="129"/>
      <c r="D91" s="129"/>
      <c r="E91" s="129"/>
      <c r="F91" s="129"/>
      <c r="G91" s="129"/>
      <c r="H91" s="129"/>
      <c r="I91" s="130"/>
    </row>
    <row r="92" spans="1:16" ht="15.75" thickBot="1" x14ac:dyDescent="0.3">
      <c r="A92" s="131"/>
      <c r="B92" s="132"/>
      <c r="C92" s="132"/>
      <c r="D92" s="132"/>
      <c r="E92" s="132"/>
      <c r="F92" s="132"/>
      <c r="G92" s="132"/>
      <c r="H92" s="132"/>
      <c r="I92" s="133"/>
    </row>
  </sheetData>
  <mergeCells count="6">
    <mergeCell ref="A88:I92"/>
    <mergeCell ref="A6:J6"/>
    <mergeCell ref="B2:O2"/>
    <mergeCell ref="C4:K4"/>
    <mergeCell ref="K6:P6"/>
    <mergeCell ref="A86:M8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DQE 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FRAINCART MARINE (UGECAM PACAC)</dc:creator>
  <cp:lastModifiedBy>FERNANDES CAMILLE (UGECAM PACAC)</cp:lastModifiedBy>
  <dcterms:created xsi:type="dcterms:W3CDTF">2021-06-15T11:51:02Z</dcterms:created>
  <dcterms:modified xsi:type="dcterms:W3CDTF">2025-07-15T09:19:38Z</dcterms:modified>
</cp:coreProperties>
</file>